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-07\Downloads\"/>
    </mc:Choice>
  </mc:AlternateContent>
  <xr:revisionPtr revIDLastSave="0" documentId="13_ncr:1_{5E5E6B85-956B-4764-A878-97C7EEDFF9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men Ingresos" sheetId="64" r:id="rId1"/>
  </sheets>
  <definedNames>
    <definedName name="_xlnm.Print_Area" localSheetId="0">'Resumen Ingresos'!$1:$4</definedName>
    <definedName name="_xlnm.Print_Titles" localSheetId="0">'Resumen Ingresos'!$1:$4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7" i="64" l="1"/>
  <c r="R137" i="64" s="1"/>
  <c r="V137" i="64" s="1"/>
  <c r="O137" i="64"/>
  <c r="S137" i="64" s="1"/>
  <c r="W137" i="64" s="1"/>
  <c r="P137" i="64"/>
  <c r="T137" i="64" s="1"/>
  <c r="X137" i="64" s="1"/>
  <c r="Q137" i="64"/>
  <c r="U137" i="64" s="1"/>
  <c r="M137" i="64"/>
  <c r="N135" i="64"/>
  <c r="R135" i="64" s="1"/>
  <c r="V135" i="64" s="1"/>
  <c r="O135" i="64"/>
  <c r="S135" i="64" s="1"/>
  <c r="W135" i="64" s="1"/>
  <c r="P135" i="64"/>
  <c r="T135" i="64" s="1"/>
  <c r="X135" i="64" s="1"/>
  <c r="N134" i="64"/>
  <c r="R134" i="64" s="1"/>
  <c r="V134" i="64" s="1"/>
  <c r="O134" i="64"/>
  <c r="S134" i="64" s="1"/>
  <c r="W134" i="64" s="1"/>
  <c r="P134" i="64"/>
  <c r="T134" i="64" s="1"/>
  <c r="X134" i="64" s="1"/>
  <c r="Q134" i="64"/>
  <c r="U134" i="64" s="1"/>
  <c r="M135" i="64"/>
  <c r="Q135" i="64" s="1"/>
  <c r="U135" i="64" s="1"/>
  <c r="M134" i="64"/>
  <c r="M95" i="64" l="1"/>
  <c r="N95" i="64"/>
  <c r="O95" i="64"/>
  <c r="P95" i="64"/>
  <c r="Q95" i="64"/>
  <c r="R95" i="64"/>
  <c r="S95" i="64"/>
  <c r="T95" i="64"/>
  <c r="U95" i="64"/>
  <c r="V95" i="64"/>
  <c r="W95" i="64"/>
  <c r="X95" i="64"/>
  <c r="M204" i="64" l="1"/>
  <c r="N204" i="64"/>
  <c r="O204" i="64"/>
  <c r="P204" i="64"/>
  <c r="R204" i="64"/>
  <c r="S204" i="64"/>
  <c r="T204" i="64"/>
  <c r="U204" i="64"/>
  <c r="V204" i="64"/>
  <c r="W204" i="64"/>
  <c r="X204" i="64"/>
  <c r="I208" i="64"/>
  <c r="M208" i="64" s="1"/>
  <c r="X203" i="64"/>
  <c r="W203" i="64"/>
  <c r="V203" i="64"/>
  <c r="U203" i="64"/>
  <c r="T203" i="64"/>
  <c r="S203" i="64"/>
  <c r="R203" i="64"/>
  <c r="P203" i="64"/>
  <c r="O203" i="64"/>
  <c r="N203" i="64"/>
  <c r="M203" i="64"/>
  <c r="L203" i="64"/>
  <c r="Q203" i="64" s="1"/>
  <c r="P130" i="64"/>
  <c r="T130" i="64" s="1"/>
  <c r="X130" i="64" s="1"/>
  <c r="O130" i="64"/>
  <c r="S130" i="64" s="1"/>
  <c r="W130" i="64" s="1"/>
  <c r="N130" i="64"/>
  <c r="R130" i="64" s="1"/>
  <c r="V130" i="64" s="1"/>
  <c r="M130" i="64"/>
  <c r="Q130" i="64" s="1"/>
  <c r="U130" i="64" s="1"/>
  <c r="M41" i="64"/>
  <c r="N41" i="64"/>
  <c r="L27" i="64"/>
  <c r="M27" i="64"/>
  <c r="N27" i="64"/>
  <c r="I181" i="64" l="1"/>
  <c r="I184" i="64"/>
  <c r="I35" i="64"/>
  <c r="L190" i="64" l="1"/>
  <c r="Q190" i="64" s="1"/>
  <c r="M190" i="64"/>
  <c r="N190" i="64"/>
  <c r="O190" i="64"/>
  <c r="P190" i="64"/>
  <c r="R190" i="64"/>
  <c r="S190" i="64"/>
  <c r="T190" i="64"/>
  <c r="U190" i="64"/>
  <c r="V190" i="64"/>
  <c r="W190" i="64"/>
  <c r="X190" i="64"/>
  <c r="L171" i="64"/>
  <c r="Q171" i="64" s="1"/>
  <c r="M171" i="64"/>
  <c r="N171" i="64"/>
  <c r="O171" i="64"/>
  <c r="P171" i="64"/>
  <c r="R171" i="64"/>
  <c r="S171" i="64"/>
  <c r="T171" i="64"/>
  <c r="U171" i="64"/>
  <c r="V171" i="64"/>
  <c r="W171" i="64"/>
  <c r="X171" i="64"/>
  <c r="L170" i="64"/>
  <c r="Q170" i="64" s="1"/>
  <c r="M170" i="64"/>
  <c r="N170" i="64"/>
  <c r="O170" i="64"/>
  <c r="P170" i="64"/>
  <c r="R170" i="64"/>
  <c r="S170" i="64"/>
  <c r="T170" i="64"/>
  <c r="U170" i="64"/>
  <c r="V170" i="64"/>
  <c r="W170" i="64"/>
  <c r="X170" i="64"/>
  <c r="L169" i="64"/>
  <c r="Q169" i="64" s="1"/>
  <c r="M169" i="64"/>
  <c r="N169" i="64"/>
  <c r="O169" i="64"/>
  <c r="P169" i="64"/>
  <c r="R169" i="64"/>
  <c r="S169" i="64"/>
  <c r="T169" i="64"/>
  <c r="U169" i="64"/>
  <c r="V169" i="64"/>
  <c r="W169" i="64"/>
  <c r="X169" i="64"/>
  <c r="L168" i="64"/>
  <c r="Q168" i="64" s="1"/>
  <c r="M168" i="64"/>
  <c r="N168" i="64"/>
  <c r="O168" i="64"/>
  <c r="P168" i="64"/>
  <c r="R168" i="64"/>
  <c r="S168" i="64"/>
  <c r="T168" i="64"/>
  <c r="U168" i="64"/>
  <c r="V168" i="64"/>
  <c r="W168" i="64"/>
  <c r="X168" i="64"/>
  <c r="L167" i="64"/>
  <c r="Q167" i="64" s="1"/>
  <c r="M167" i="64"/>
  <c r="N167" i="64"/>
  <c r="O167" i="64"/>
  <c r="P167" i="64"/>
  <c r="R167" i="64"/>
  <c r="S167" i="64"/>
  <c r="T167" i="64"/>
  <c r="U167" i="64"/>
  <c r="V167" i="64"/>
  <c r="W167" i="64"/>
  <c r="X167" i="64"/>
  <c r="L166" i="64"/>
  <c r="Q166" i="64" s="1"/>
  <c r="M166" i="64"/>
  <c r="N166" i="64"/>
  <c r="O166" i="64"/>
  <c r="P166" i="64"/>
  <c r="R166" i="64"/>
  <c r="S166" i="64"/>
  <c r="T166" i="64"/>
  <c r="U166" i="64"/>
  <c r="V166" i="64"/>
  <c r="W166" i="64"/>
  <c r="X166" i="64"/>
  <c r="L165" i="64"/>
  <c r="Q165" i="64" s="1"/>
  <c r="M165" i="64"/>
  <c r="N165" i="64"/>
  <c r="O165" i="64"/>
  <c r="P165" i="64"/>
  <c r="R165" i="64"/>
  <c r="S165" i="64"/>
  <c r="T165" i="64"/>
  <c r="U165" i="64"/>
  <c r="V165" i="64"/>
  <c r="W165" i="64"/>
  <c r="X165" i="64"/>
  <c r="L164" i="64"/>
  <c r="Q164" i="64" s="1"/>
  <c r="M164" i="64"/>
  <c r="N164" i="64"/>
  <c r="O164" i="64"/>
  <c r="P164" i="64"/>
  <c r="R164" i="64"/>
  <c r="S164" i="64"/>
  <c r="T164" i="64"/>
  <c r="U164" i="64"/>
  <c r="V164" i="64"/>
  <c r="W164" i="64"/>
  <c r="X164" i="64"/>
  <c r="L163" i="64"/>
  <c r="Q163" i="64" s="1"/>
  <c r="M163" i="64"/>
  <c r="N163" i="64"/>
  <c r="O163" i="64"/>
  <c r="P163" i="64"/>
  <c r="R163" i="64"/>
  <c r="S163" i="64"/>
  <c r="T163" i="64"/>
  <c r="U163" i="64"/>
  <c r="V163" i="64"/>
  <c r="W163" i="64"/>
  <c r="X163" i="64"/>
  <c r="L161" i="64"/>
  <c r="Q161" i="64" s="1"/>
  <c r="M161" i="64"/>
  <c r="N161" i="64"/>
  <c r="O161" i="64"/>
  <c r="P161" i="64"/>
  <c r="R161" i="64"/>
  <c r="S161" i="64"/>
  <c r="T161" i="64"/>
  <c r="U161" i="64"/>
  <c r="V161" i="64"/>
  <c r="W161" i="64"/>
  <c r="X161" i="64"/>
  <c r="L160" i="64"/>
  <c r="Q160" i="64" s="1"/>
  <c r="M160" i="64"/>
  <c r="N160" i="64"/>
  <c r="O160" i="64"/>
  <c r="P160" i="64"/>
  <c r="R160" i="64"/>
  <c r="S160" i="64"/>
  <c r="T160" i="64"/>
  <c r="U160" i="64"/>
  <c r="V160" i="64"/>
  <c r="W160" i="64"/>
  <c r="X160" i="64"/>
  <c r="L159" i="64"/>
  <c r="Q159" i="64" s="1"/>
  <c r="M159" i="64"/>
  <c r="N159" i="64"/>
  <c r="O159" i="64"/>
  <c r="P159" i="64"/>
  <c r="R159" i="64"/>
  <c r="S159" i="64"/>
  <c r="T159" i="64"/>
  <c r="U159" i="64"/>
  <c r="V159" i="64"/>
  <c r="W159" i="64"/>
  <c r="X159" i="64"/>
  <c r="M93" i="64"/>
  <c r="N93" i="64"/>
  <c r="O93" i="64"/>
  <c r="P93" i="64"/>
  <c r="R93" i="64"/>
  <c r="S93" i="64"/>
  <c r="T93" i="64"/>
  <c r="U93" i="64"/>
  <c r="V93" i="64"/>
  <c r="W93" i="64"/>
  <c r="X93" i="64"/>
  <c r="V41" i="64"/>
  <c r="U41" i="64"/>
  <c r="T41" i="64"/>
  <c r="S41" i="64"/>
  <c r="R41" i="64"/>
  <c r="Q41" i="64"/>
  <c r="X41" i="64" s="1"/>
  <c r="P41" i="64"/>
  <c r="W41" i="64" s="1"/>
  <c r="P34" i="64"/>
  <c r="T34" i="64" s="1"/>
  <c r="X34" i="64" s="1"/>
  <c r="O34" i="64"/>
  <c r="S34" i="64" s="1"/>
  <c r="W34" i="64" s="1"/>
  <c r="N34" i="64"/>
  <c r="R34" i="64" s="1"/>
  <c r="V34" i="64" s="1"/>
  <c r="P33" i="64"/>
  <c r="T33" i="64" s="1"/>
  <c r="X33" i="64" s="1"/>
  <c r="O33" i="64"/>
  <c r="S33" i="64" s="1"/>
  <c r="W33" i="64" s="1"/>
  <c r="N33" i="64"/>
  <c r="R33" i="64" s="1"/>
  <c r="V33" i="64" s="1"/>
  <c r="P32" i="64"/>
  <c r="T32" i="64" s="1"/>
  <c r="X32" i="64" s="1"/>
  <c r="O32" i="64"/>
  <c r="S32" i="64" s="1"/>
  <c r="W32" i="64" s="1"/>
  <c r="N32" i="64"/>
  <c r="R32" i="64" s="1"/>
  <c r="V32" i="64" s="1"/>
  <c r="P31" i="64"/>
  <c r="T31" i="64" s="1"/>
  <c r="X31" i="64" s="1"/>
  <c r="O31" i="64"/>
  <c r="S31" i="64" s="1"/>
  <c r="W31" i="64" s="1"/>
  <c r="N31" i="64"/>
  <c r="R31" i="64" s="1"/>
  <c r="V31" i="64" s="1"/>
  <c r="P30" i="64"/>
  <c r="T30" i="64" s="1"/>
  <c r="X30" i="64" s="1"/>
  <c r="O30" i="64"/>
  <c r="S30" i="64" s="1"/>
  <c r="W30" i="64" s="1"/>
  <c r="N30" i="64"/>
  <c r="R30" i="64" s="1"/>
  <c r="V30" i="64" s="1"/>
  <c r="M34" i="64"/>
  <c r="Q34" i="64" s="1"/>
  <c r="U34" i="64" s="1"/>
  <c r="M33" i="64"/>
  <c r="Q33" i="64" s="1"/>
  <c r="U33" i="64" s="1"/>
  <c r="M32" i="64"/>
  <c r="Q32" i="64" s="1"/>
  <c r="U32" i="64" s="1"/>
  <c r="M31" i="64"/>
  <c r="Q31" i="64" s="1"/>
  <c r="U31" i="64" s="1"/>
  <c r="M30" i="64"/>
  <c r="Q30" i="64" s="1"/>
  <c r="U30" i="64" s="1"/>
  <c r="M35" i="64"/>
  <c r="V27" i="64"/>
  <c r="U27" i="64"/>
  <c r="T27" i="64"/>
  <c r="S27" i="64"/>
  <c r="R27" i="64"/>
  <c r="Q27" i="64"/>
  <c r="X27" i="64" s="1"/>
  <c r="P27" i="64"/>
  <c r="W27" i="64" s="1"/>
  <c r="L26" i="64"/>
  <c r="Q26" i="64" s="1"/>
  <c r="M26" i="64"/>
  <c r="N26" i="64"/>
  <c r="O26" i="64"/>
  <c r="P26" i="64"/>
  <c r="R26" i="64"/>
  <c r="S26" i="64"/>
  <c r="T26" i="64"/>
  <c r="U26" i="64"/>
  <c r="V26" i="64"/>
  <c r="W26" i="64"/>
  <c r="X26" i="64"/>
  <c r="L21" i="64"/>
  <c r="Q21" i="64" s="1"/>
  <c r="M21" i="64"/>
  <c r="N21" i="64"/>
  <c r="O21" i="64"/>
  <c r="P21" i="64"/>
  <c r="R21" i="64"/>
  <c r="S21" i="64"/>
  <c r="T21" i="64"/>
  <c r="U21" i="64"/>
  <c r="V21" i="64"/>
  <c r="W21" i="64"/>
  <c r="X21" i="64"/>
  <c r="L20" i="64"/>
  <c r="Q20" i="64" s="1"/>
  <c r="M20" i="64"/>
  <c r="N20" i="64"/>
  <c r="O20" i="64"/>
  <c r="P20" i="64"/>
  <c r="R20" i="64"/>
  <c r="S20" i="64"/>
  <c r="T20" i="64"/>
  <c r="U20" i="64"/>
  <c r="V20" i="64"/>
  <c r="W20" i="64"/>
  <c r="X20" i="64"/>
  <c r="L19" i="64"/>
  <c r="Q19" i="64" s="1"/>
  <c r="M19" i="64"/>
  <c r="N19" i="64"/>
  <c r="O19" i="64"/>
  <c r="P19" i="64"/>
  <c r="R19" i="64"/>
  <c r="S19" i="64"/>
  <c r="T19" i="64"/>
  <c r="U19" i="64"/>
  <c r="V19" i="64"/>
  <c r="W19" i="64"/>
  <c r="X19" i="64"/>
  <c r="J6" i="64"/>
  <c r="K6" i="64"/>
  <c r="L7" i="64"/>
  <c r="Q7" i="64" s="1"/>
  <c r="L8" i="64"/>
  <c r="Q8" i="64" s="1"/>
  <c r="J10" i="64"/>
  <c r="J9" i="64" s="1"/>
  <c r="K10" i="64"/>
  <c r="K9" i="64" s="1"/>
  <c r="L12" i="64"/>
  <c r="Q12" i="64" s="1"/>
  <c r="L13" i="64"/>
  <c r="Q13" i="64" s="1"/>
  <c r="L14" i="64"/>
  <c r="Q14" i="64" s="1"/>
  <c r="J15" i="64"/>
  <c r="K15" i="64"/>
  <c r="L16" i="64"/>
  <c r="L17" i="64"/>
  <c r="Q17" i="64" s="1"/>
  <c r="L18" i="64"/>
  <c r="Q18" i="64" s="1"/>
  <c r="J22" i="64"/>
  <c r="K22" i="64"/>
  <c r="L23" i="64"/>
  <c r="Q23" i="64" s="1"/>
  <c r="L24" i="64"/>
  <c r="Q24" i="64" s="1"/>
  <c r="L25" i="64"/>
  <c r="J37" i="64"/>
  <c r="J42" i="64" s="1"/>
  <c r="K37" i="64"/>
  <c r="K42" i="64" s="1"/>
  <c r="L38" i="64"/>
  <c r="Q38" i="64" s="1"/>
  <c r="L39" i="64"/>
  <c r="Q39" i="64" s="1"/>
  <c r="L40" i="64"/>
  <c r="Q40" i="64" s="1"/>
  <c r="J44" i="64"/>
  <c r="K44" i="64"/>
  <c r="L45" i="64"/>
  <c r="Q45" i="64" s="1"/>
  <c r="L46" i="64"/>
  <c r="Q46" i="64" s="1"/>
  <c r="L47" i="64"/>
  <c r="Q47" i="64" s="1"/>
  <c r="L49" i="64"/>
  <c r="Q49" i="64" s="1"/>
  <c r="J50" i="64"/>
  <c r="K50" i="64"/>
  <c r="L70" i="64"/>
  <c r="Q70" i="64" s="1"/>
  <c r="L71" i="64"/>
  <c r="Q71" i="64" s="1"/>
  <c r="L72" i="64"/>
  <c r="Q72" i="64" s="1"/>
  <c r="L73" i="64"/>
  <c r="Q73" i="64" s="1"/>
  <c r="L74" i="64"/>
  <c r="Q74" i="64" s="1"/>
  <c r="J75" i="64"/>
  <c r="K75" i="64"/>
  <c r="L79" i="64"/>
  <c r="Q79" i="64" s="1"/>
  <c r="L80" i="64"/>
  <c r="Q80" i="64" s="1"/>
  <c r="L81" i="64"/>
  <c r="Q81" i="64" s="1"/>
  <c r="L82" i="64"/>
  <c r="Q82" i="64" s="1"/>
  <c r="L83" i="64"/>
  <c r="Q83" i="64" s="1"/>
  <c r="L84" i="64"/>
  <c r="Q84" i="64" s="1"/>
  <c r="L85" i="64"/>
  <c r="Q85" i="64" s="1"/>
  <c r="L86" i="64"/>
  <c r="Q86" i="64" s="1"/>
  <c r="L87" i="64"/>
  <c r="Q87" i="64" s="1"/>
  <c r="L88" i="64"/>
  <c r="Q88" i="64" s="1"/>
  <c r="L89" i="64"/>
  <c r="Q89" i="64" s="1"/>
  <c r="J91" i="64"/>
  <c r="K91" i="64"/>
  <c r="L92" i="64"/>
  <c r="L91" i="64" s="1"/>
  <c r="Q91" i="64" s="1"/>
  <c r="J96" i="64"/>
  <c r="K96" i="64"/>
  <c r="L97" i="64"/>
  <c r="Q97" i="64" s="1"/>
  <c r="L98" i="64"/>
  <c r="Q98" i="64" s="1"/>
  <c r="L99" i="64"/>
  <c r="Q99" i="64" s="1"/>
  <c r="L100" i="64"/>
  <c r="Q100" i="64" s="1"/>
  <c r="J101" i="64"/>
  <c r="K101" i="64"/>
  <c r="L102" i="64"/>
  <c r="Q102" i="64" s="1"/>
  <c r="L103" i="64"/>
  <c r="Q103" i="64" s="1"/>
  <c r="J104" i="64"/>
  <c r="K104" i="64"/>
  <c r="L105" i="64"/>
  <c r="Q105" i="64" s="1"/>
  <c r="L106" i="64"/>
  <c r="Q106" i="64" s="1"/>
  <c r="L107" i="64"/>
  <c r="Q107" i="64" s="1"/>
  <c r="L108" i="64"/>
  <c r="L109" i="64"/>
  <c r="Q109" i="64" s="1"/>
  <c r="L111" i="64"/>
  <c r="Q111" i="64" s="1"/>
  <c r="L112" i="64"/>
  <c r="Q112" i="64" s="1"/>
  <c r="J113" i="64"/>
  <c r="K113" i="64"/>
  <c r="L129" i="64"/>
  <c r="Q129" i="64" s="1"/>
  <c r="L133" i="64"/>
  <c r="Q133" i="64" s="1"/>
  <c r="L136" i="64"/>
  <c r="Q136" i="64" s="1"/>
  <c r="J138" i="64"/>
  <c r="K138" i="64"/>
  <c r="L139" i="64"/>
  <c r="Q139" i="64" s="1"/>
  <c r="L140" i="64"/>
  <c r="Q140" i="64" s="1"/>
  <c r="L141" i="64"/>
  <c r="Q141" i="64" s="1"/>
  <c r="L142" i="64"/>
  <c r="Q142" i="64" s="1"/>
  <c r="L143" i="64"/>
  <c r="Q143" i="64" s="1"/>
  <c r="L144" i="64"/>
  <c r="Q144" i="64" s="1"/>
  <c r="L145" i="64"/>
  <c r="Q145" i="64" s="1"/>
  <c r="L146" i="64"/>
  <c r="Q146" i="64" s="1"/>
  <c r="L147" i="64"/>
  <c r="Q147" i="64" s="1"/>
  <c r="L148" i="64"/>
  <c r="Q148" i="64" s="1"/>
  <c r="L149" i="64"/>
  <c r="Q149" i="64" s="1"/>
  <c r="J150" i="64"/>
  <c r="K150" i="64"/>
  <c r="L151" i="64"/>
  <c r="Q151" i="64" s="1"/>
  <c r="L152" i="64"/>
  <c r="Q152" i="64" s="1"/>
  <c r="L154" i="64"/>
  <c r="Q154" i="64" s="1"/>
  <c r="L155" i="64"/>
  <c r="Q155" i="64" s="1"/>
  <c r="J156" i="64"/>
  <c r="K156" i="64"/>
  <c r="L157" i="64"/>
  <c r="L158" i="64"/>
  <c r="Q158" i="64" s="1"/>
  <c r="J174" i="64"/>
  <c r="K174" i="64"/>
  <c r="L176" i="64"/>
  <c r="Q176" i="64" s="1"/>
  <c r="L177" i="64"/>
  <c r="Q177" i="64" s="1"/>
  <c r="L178" i="64"/>
  <c r="Q178" i="64" s="1"/>
  <c r="L179" i="64"/>
  <c r="Q179" i="64" s="1"/>
  <c r="L180" i="64"/>
  <c r="Q180" i="64" s="1"/>
  <c r="J181" i="64"/>
  <c r="K181" i="64"/>
  <c r="L182" i="64"/>
  <c r="Q182" i="64" s="1"/>
  <c r="L183" i="64"/>
  <c r="Q183" i="64" s="1"/>
  <c r="J184" i="64"/>
  <c r="K184" i="64"/>
  <c r="L185" i="64"/>
  <c r="L184" i="64" s="1"/>
  <c r="Q184" i="64" s="1"/>
  <c r="J186" i="64"/>
  <c r="K186" i="64"/>
  <c r="L188" i="64"/>
  <c r="Q188" i="64" s="1"/>
  <c r="L189" i="64"/>
  <c r="Q189" i="64" s="1"/>
  <c r="J193" i="64"/>
  <c r="J199" i="64" s="1"/>
  <c r="K193" i="64"/>
  <c r="K199" i="64" s="1"/>
  <c r="L194" i="64"/>
  <c r="L195" i="64"/>
  <c r="Q195" i="64" s="1"/>
  <c r="L201" i="64"/>
  <c r="Q201" i="64" s="1"/>
  <c r="L202" i="64"/>
  <c r="Q202" i="64" s="1"/>
  <c r="J208" i="64"/>
  <c r="K208" i="64"/>
  <c r="X202" i="64"/>
  <c r="X201" i="64"/>
  <c r="X200" i="64"/>
  <c r="X195" i="64"/>
  <c r="X194" i="64"/>
  <c r="X192" i="64"/>
  <c r="X189" i="64"/>
  <c r="X188" i="64"/>
  <c r="X185" i="64"/>
  <c r="X183" i="64"/>
  <c r="X182" i="64"/>
  <c r="X180" i="64"/>
  <c r="X179" i="64"/>
  <c r="X178" i="64"/>
  <c r="X177" i="64"/>
  <c r="X176" i="64"/>
  <c r="X158" i="64"/>
  <c r="X157" i="64"/>
  <c r="X155" i="64"/>
  <c r="X154" i="64"/>
  <c r="X152" i="64"/>
  <c r="X151" i="64"/>
  <c r="X149" i="64"/>
  <c r="X148" i="64"/>
  <c r="X147" i="64"/>
  <c r="X146" i="64"/>
  <c r="X145" i="64"/>
  <c r="X144" i="64"/>
  <c r="X143" i="64"/>
  <c r="X142" i="64"/>
  <c r="X141" i="64"/>
  <c r="X140" i="64"/>
  <c r="X139" i="64"/>
  <c r="X136" i="64"/>
  <c r="X133" i="64"/>
  <c r="X129" i="64"/>
  <c r="X112" i="64"/>
  <c r="X111" i="64"/>
  <c r="X109" i="64"/>
  <c r="X108" i="64"/>
  <c r="X107" i="64"/>
  <c r="X106" i="64"/>
  <c r="X105" i="64"/>
  <c r="X103" i="64"/>
  <c r="X102" i="64"/>
  <c r="X100" i="64"/>
  <c r="X99" i="64"/>
  <c r="X98" i="64"/>
  <c r="X97" i="64"/>
  <c r="X92" i="64"/>
  <c r="X89" i="64"/>
  <c r="X88" i="64"/>
  <c r="X87" i="64"/>
  <c r="X86" i="64"/>
  <c r="X85" i="64"/>
  <c r="X84" i="64"/>
  <c r="X83" i="64"/>
  <c r="X82" i="64"/>
  <c r="X81" i="64"/>
  <c r="X80" i="64"/>
  <c r="X79" i="64"/>
  <c r="X74" i="64"/>
  <c r="X73" i="64"/>
  <c r="X72" i="64"/>
  <c r="X71" i="64"/>
  <c r="X70" i="64"/>
  <c r="X49" i="64"/>
  <c r="X47" i="64"/>
  <c r="X46" i="64"/>
  <c r="X45" i="64"/>
  <c r="X43" i="64"/>
  <c r="X40" i="64"/>
  <c r="X39" i="64"/>
  <c r="X38" i="64"/>
  <c r="X36" i="64"/>
  <c r="X25" i="64"/>
  <c r="X24" i="64"/>
  <c r="X23" i="64"/>
  <c r="X18" i="64"/>
  <c r="X17" i="64"/>
  <c r="X16" i="64"/>
  <c r="X14" i="64"/>
  <c r="X13" i="64"/>
  <c r="X12" i="64"/>
  <c r="X8" i="64"/>
  <c r="X7" i="64"/>
  <c r="W202" i="64"/>
  <c r="W201" i="64"/>
  <c r="W200" i="64"/>
  <c r="W195" i="64"/>
  <c r="W194" i="64"/>
  <c r="W192" i="64"/>
  <c r="W189" i="64"/>
  <c r="W188" i="64"/>
  <c r="W185" i="64"/>
  <c r="W183" i="64"/>
  <c r="W182" i="64"/>
  <c r="W180" i="64"/>
  <c r="W179" i="64"/>
  <c r="W178" i="64"/>
  <c r="W177" i="64"/>
  <c r="W176" i="64"/>
  <c r="W158" i="64"/>
  <c r="W157" i="64"/>
  <c r="W155" i="64"/>
  <c r="W154" i="64"/>
  <c r="W152" i="64"/>
  <c r="W151" i="64"/>
  <c r="W149" i="64"/>
  <c r="W148" i="64"/>
  <c r="W147" i="64"/>
  <c r="W146" i="64"/>
  <c r="W145" i="64"/>
  <c r="W144" i="64"/>
  <c r="W143" i="64"/>
  <c r="W142" i="64"/>
  <c r="W141" i="64"/>
  <c r="W140" i="64"/>
  <c r="W139" i="64"/>
  <c r="W136" i="64"/>
  <c r="W133" i="64"/>
  <c r="W129" i="64"/>
  <c r="W112" i="64"/>
  <c r="W111" i="64"/>
  <c r="W109" i="64"/>
  <c r="W108" i="64"/>
  <c r="W107" i="64"/>
  <c r="W106" i="64"/>
  <c r="W105" i="64"/>
  <c r="W103" i="64"/>
  <c r="W102" i="64"/>
  <c r="W100" i="64"/>
  <c r="W99" i="64"/>
  <c r="W98" i="64"/>
  <c r="W97" i="64"/>
  <c r="W92" i="64"/>
  <c r="W89" i="64"/>
  <c r="W88" i="64"/>
  <c r="W87" i="64"/>
  <c r="W86" i="64"/>
  <c r="W85" i="64"/>
  <c r="W84" i="64"/>
  <c r="W83" i="64"/>
  <c r="W82" i="64"/>
  <c r="W81" i="64"/>
  <c r="W80" i="64"/>
  <c r="W79" i="64"/>
  <c r="W74" i="64"/>
  <c r="W73" i="64"/>
  <c r="W72" i="64"/>
  <c r="W71" i="64"/>
  <c r="W70" i="64"/>
  <c r="W49" i="64"/>
  <c r="W47" i="64"/>
  <c r="W46" i="64"/>
  <c r="W45" i="64"/>
  <c r="W43" i="64"/>
  <c r="W40" i="64"/>
  <c r="W39" i="64"/>
  <c r="W38" i="64"/>
  <c r="W36" i="64"/>
  <c r="W25" i="64"/>
  <c r="W24" i="64"/>
  <c r="W23" i="64"/>
  <c r="W18" i="64"/>
  <c r="W17" i="64"/>
  <c r="W16" i="64"/>
  <c r="W14" i="64"/>
  <c r="W13" i="64"/>
  <c r="W12" i="64"/>
  <c r="W8" i="64"/>
  <c r="W7" i="64"/>
  <c r="V202" i="64"/>
  <c r="V201" i="64"/>
  <c r="V200" i="64"/>
  <c r="V195" i="64"/>
  <c r="V194" i="64"/>
  <c r="V192" i="64"/>
  <c r="V189" i="64"/>
  <c r="V188" i="64"/>
  <c r="V185" i="64"/>
  <c r="V183" i="64"/>
  <c r="V182" i="64"/>
  <c r="V180" i="64"/>
  <c r="V179" i="64"/>
  <c r="V178" i="64"/>
  <c r="V177" i="64"/>
  <c r="V176" i="64"/>
  <c r="V158" i="64"/>
  <c r="V157" i="64"/>
  <c r="V155" i="64"/>
  <c r="V154" i="64"/>
  <c r="V152" i="64"/>
  <c r="V151" i="64"/>
  <c r="V149" i="64"/>
  <c r="V148" i="64"/>
  <c r="V147" i="64"/>
  <c r="V146" i="64"/>
  <c r="V145" i="64"/>
  <c r="V144" i="64"/>
  <c r="V143" i="64"/>
  <c r="V142" i="64"/>
  <c r="V141" i="64"/>
  <c r="V140" i="64"/>
  <c r="V139" i="64"/>
  <c r="V136" i="64"/>
  <c r="V133" i="64"/>
  <c r="V129" i="64"/>
  <c r="V112" i="64"/>
  <c r="V111" i="64"/>
  <c r="V109" i="64"/>
  <c r="V108" i="64"/>
  <c r="V107" i="64"/>
  <c r="V106" i="64"/>
  <c r="V105" i="64"/>
  <c r="V103" i="64"/>
  <c r="V102" i="64"/>
  <c r="V100" i="64"/>
  <c r="V99" i="64"/>
  <c r="V98" i="64"/>
  <c r="V97" i="64"/>
  <c r="V92" i="64"/>
  <c r="V89" i="64"/>
  <c r="V88" i="64"/>
  <c r="V87" i="64"/>
  <c r="V86" i="64"/>
  <c r="V85" i="64"/>
  <c r="V84" i="64"/>
  <c r="V83" i="64"/>
  <c r="V82" i="64"/>
  <c r="V81" i="64"/>
  <c r="V80" i="64"/>
  <c r="V79" i="64"/>
  <c r="V74" i="64"/>
  <c r="V73" i="64"/>
  <c r="V72" i="64"/>
  <c r="V71" i="64"/>
  <c r="V70" i="64"/>
  <c r="V49" i="64"/>
  <c r="V47" i="64"/>
  <c r="V46" i="64"/>
  <c r="V45" i="64"/>
  <c r="V43" i="64"/>
  <c r="V40" i="64"/>
  <c r="V39" i="64"/>
  <c r="V38" i="64"/>
  <c r="V36" i="64"/>
  <c r="V25" i="64"/>
  <c r="V24" i="64"/>
  <c r="V23" i="64"/>
  <c r="V18" i="64"/>
  <c r="V17" i="64"/>
  <c r="V16" i="64"/>
  <c r="V14" i="64"/>
  <c r="V13" i="64"/>
  <c r="V12" i="64"/>
  <c r="V8" i="64"/>
  <c r="V7" i="64"/>
  <c r="U202" i="64"/>
  <c r="U201" i="64"/>
  <c r="U200" i="64"/>
  <c r="U195" i="64"/>
  <c r="U194" i="64"/>
  <c r="U192" i="64"/>
  <c r="U189" i="64"/>
  <c r="U188" i="64"/>
  <c r="U185" i="64"/>
  <c r="U183" i="64"/>
  <c r="U182" i="64"/>
  <c r="U180" i="64"/>
  <c r="U179" i="64"/>
  <c r="U178" i="64"/>
  <c r="U177" i="64"/>
  <c r="U176" i="64"/>
  <c r="U158" i="64"/>
  <c r="U157" i="64"/>
  <c r="U155" i="64"/>
  <c r="U154" i="64"/>
  <c r="U152" i="64"/>
  <c r="U151" i="64"/>
  <c r="U149" i="64"/>
  <c r="U148" i="64"/>
  <c r="U147" i="64"/>
  <c r="U146" i="64"/>
  <c r="U145" i="64"/>
  <c r="U144" i="64"/>
  <c r="U143" i="64"/>
  <c r="U142" i="64"/>
  <c r="U141" i="64"/>
  <c r="U140" i="64"/>
  <c r="U139" i="64"/>
  <c r="U136" i="64"/>
  <c r="U133" i="64"/>
  <c r="U129" i="64"/>
  <c r="U112" i="64"/>
  <c r="U111" i="64"/>
  <c r="U109" i="64"/>
  <c r="U108" i="64"/>
  <c r="U107" i="64"/>
  <c r="U106" i="64"/>
  <c r="U105" i="64"/>
  <c r="U103" i="64"/>
  <c r="U102" i="64"/>
  <c r="U100" i="64"/>
  <c r="U99" i="64"/>
  <c r="U98" i="64"/>
  <c r="U97" i="64"/>
  <c r="U92" i="64"/>
  <c r="U89" i="64"/>
  <c r="U88" i="64"/>
  <c r="U87" i="64"/>
  <c r="U86" i="64"/>
  <c r="U85" i="64"/>
  <c r="U84" i="64"/>
  <c r="U83" i="64"/>
  <c r="U82" i="64"/>
  <c r="U81" i="64"/>
  <c r="U80" i="64"/>
  <c r="U79" i="64"/>
  <c r="U74" i="64"/>
  <c r="U73" i="64"/>
  <c r="U72" i="64"/>
  <c r="U71" i="64"/>
  <c r="U70" i="64"/>
  <c r="U49" i="64"/>
  <c r="U47" i="64"/>
  <c r="U46" i="64"/>
  <c r="U45" i="64"/>
  <c r="U43" i="64"/>
  <c r="U40" i="64"/>
  <c r="U39" i="64"/>
  <c r="U38" i="64"/>
  <c r="U36" i="64"/>
  <c r="U25" i="64"/>
  <c r="U24" i="64"/>
  <c r="U23" i="64"/>
  <c r="U18" i="64"/>
  <c r="U17" i="64"/>
  <c r="U16" i="64"/>
  <c r="U14" i="64"/>
  <c r="U13" i="64"/>
  <c r="U12" i="64"/>
  <c r="U8" i="64"/>
  <c r="U7" i="64"/>
  <c r="T202" i="64"/>
  <c r="T201" i="64"/>
  <c r="T200" i="64"/>
  <c r="T195" i="64"/>
  <c r="T194" i="64"/>
  <c r="T192" i="64"/>
  <c r="T189" i="64"/>
  <c r="T188" i="64"/>
  <c r="T185" i="64"/>
  <c r="T183" i="64"/>
  <c r="T182" i="64"/>
  <c r="T180" i="64"/>
  <c r="T179" i="64"/>
  <c r="T178" i="64"/>
  <c r="T177" i="64"/>
  <c r="T176" i="64"/>
  <c r="T158" i="64"/>
  <c r="T157" i="64"/>
  <c r="T155" i="64"/>
  <c r="T154" i="64"/>
  <c r="T152" i="64"/>
  <c r="T151" i="64"/>
  <c r="T149" i="64"/>
  <c r="T148" i="64"/>
  <c r="T147" i="64"/>
  <c r="T146" i="64"/>
  <c r="T145" i="64"/>
  <c r="T144" i="64"/>
  <c r="T143" i="64"/>
  <c r="T142" i="64"/>
  <c r="T141" i="64"/>
  <c r="T140" i="64"/>
  <c r="T139" i="64"/>
  <c r="T136" i="64"/>
  <c r="T133" i="64"/>
  <c r="T129" i="64"/>
  <c r="T112" i="64"/>
  <c r="T111" i="64"/>
  <c r="T109" i="64"/>
  <c r="T108" i="64"/>
  <c r="T107" i="64"/>
  <c r="T106" i="64"/>
  <c r="T105" i="64"/>
  <c r="T103" i="64"/>
  <c r="T102" i="64"/>
  <c r="T100" i="64"/>
  <c r="T99" i="64"/>
  <c r="T98" i="64"/>
  <c r="T97" i="64"/>
  <c r="T92" i="64"/>
  <c r="T89" i="64"/>
  <c r="T88" i="64"/>
  <c r="T87" i="64"/>
  <c r="T86" i="64"/>
  <c r="T85" i="64"/>
  <c r="T84" i="64"/>
  <c r="T83" i="64"/>
  <c r="T82" i="64"/>
  <c r="T81" i="64"/>
  <c r="T80" i="64"/>
  <c r="T79" i="64"/>
  <c r="T74" i="64"/>
  <c r="T73" i="64"/>
  <c r="T72" i="64"/>
  <c r="T71" i="64"/>
  <c r="T70" i="64"/>
  <c r="T49" i="64"/>
  <c r="T47" i="64"/>
  <c r="T46" i="64"/>
  <c r="T45" i="64"/>
  <c r="T43" i="64"/>
  <c r="T40" i="64"/>
  <c r="T39" i="64"/>
  <c r="T38" i="64"/>
  <c r="T36" i="64"/>
  <c r="T25" i="64"/>
  <c r="T24" i="64"/>
  <c r="T23" i="64"/>
  <c r="T18" i="64"/>
  <c r="T17" i="64"/>
  <c r="T16" i="64"/>
  <c r="T14" i="64"/>
  <c r="T13" i="64"/>
  <c r="T12" i="64"/>
  <c r="T8" i="64"/>
  <c r="T7" i="64"/>
  <c r="S202" i="64"/>
  <c r="S201" i="64"/>
  <c r="S200" i="64"/>
  <c r="S195" i="64"/>
  <c r="S194" i="64"/>
  <c r="S192" i="64"/>
  <c r="S189" i="64"/>
  <c r="S188" i="64"/>
  <c r="S185" i="64"/>
  <c r="S183" i="64"/>
  <c r="S182" i="64"/>
  <c r="S180" i="64"/>
  <c r="S179" i="64"/>
  <c r="S178" i="64"/>
  <c r="S177" i="64"/>
  <c r="S176" i="64"/>
  <c r="S158" i="64"/>
  <c r="S157" i="64"/>
  <c r="S155" i="64"/>
  <c r="S154" i="64"/>
  <c r="S152" i="64"/>
  <c r="S151" i="64"/>
  <c r="S149" i="64"/>
  <c r="S148" i="64"/>
  <c r="S147" i="64"/>
  <c r="S146" i="64"/>
  <c r="S145" i="64"/>
  <c r="S144" i="64"/>
  <c r="S143" i="64"/>
  <c r="S142" i="64"/>
  <c r="S141" i="64"/>
  <c r="S140" i="64"/>
  <c r="S139" i="64"/>
  <c r="S136" i="64"/>
  <c r="S133" i="64"/>
  <c r="S129" i="64"/>
  <c r="S112" i="64"/>
  <c r="S111" i="64"/>
  <c r="S109" i="64"/>
  <c r="S108" i="64"/>
  <c r="S107" i="64"/>
  <c r="S106" i="64"/>
  <c r="S105" i="64"/>
  <c r="S103" i="64"/>
  <c r="S102" i="64"/>
  <c r="S100" i="64"/>
  <c r="S99" i="64"/>
  <c r="S98" i="64"/>
  <c r="S97" i="64"/>
  <c r="S92" i="64"/>
  <c r="S89" i="64"/>
  <c r="S88" i="64"/>
  <c r="S87" i="64"/>
  <c r="S86" i="64"/>
  <c r="S85" i="64"/>
  <c r="S84" i="64"/>
  <c r="S83" i="64"/>
  <c r="S82" i="64"/>
  <c r="S81" i="64"/>
  <c r="S80" i="64"/>
  <c r="S79" i="64"/>
  <c r="S74" i="64"/>
  <c r="S73" i="64"/>
  <c r="S72" i="64"/>
  <c r="S71" i="64"/>
  <c r="S70" i="64"/>
  <c r="S49" i="64"/>
  <c r="S47" i="64"/>
  <c r="S46" i="64"/>
  <c r="S45" i="64"/>
  <c r="S43" i="64"/>
  <c r="S40" i="64"/>
  <c r="S39" i="64"/>
  <c r="S38" i="64"/>
  <c r="S36" i="64"/>
  <c r="S25" i="64"/>
  <c r="S24" i="64"/>
  <c r="S23" i="64"/>
  <c r="S18" i="64"/>
  <c r="S17" i="64"/>
  <c r="S16" i="64"/>
  <c r="S14" i="64"/>
  <c r="S13" i="64"/>
  <c r="S12" i="64"/>
  <c r="S8" i="64"/>
  <c r="S7" i="64"/>
  <c r="R202" i="64"/>
  <c r="R201" i="64"/>
  <c r="R200" i="64"/>
  <c r="R195" i="64"/>
  <c r="R194" i="64"/>
  <c r="R192" i="64"/>
  <c r="R189" i="64"/>
  <c r="R188" i="64"/>
  <c r="R185" i="64"/>
  <c r="R183" i="64"/>
  <c r="R182" i="64"/>
  <c r="R180" i="64"/>
  <c r="R179" i="64"/>
  <c r="R178" i="64"/>
  <c r="R177" i="64"/>
  <c r="R176" i="64"/>
  <c r="R158" i="64"/>
  <c r="R157" i="64"/>
  <c r="R155" i="64"/>
  <c r="R154" i="64"/>
  <c r="R152" i="64"/>
  <c r="R151" i="64"/>
  <c r="R149" i="64"/>
  <c r="R148" i="64"/>
  <c r="R147" i="64"/>
  <c r="R146" i="64"/>
  <c r="R145" i="64"/>
  <c r="R144" i="64"/>
  <c r="R143" i="64"/>
  <c r="R142" i="64"/>
  <c r="R141" i="64"/>
  <c r="R140" i="64"/>
  <c r="R139" i="64"/>
  <c r="R136" i="64"/>
  <c r="R133" i="64"/>
  <c r="R129" i="64"/>
  <c r="R112" i="64"/>
  <c r="R111" i="64"/>
  <c r="R109" i="64"/>
  <c r="R108" i="64"/>
  <c r="R107" i="64"/>
  <c r="R106" i="64"/>
  <c r="R105" i="64"/>
  <c r="R103" i="64"/>
  <c r="R102" i="64"/>
  <c r="R100" i="64"/>
  <c r="R99" i="64"/>
  <c r="R98" i="64"/>
  <c r="R97" i="64"/>
  <c r="R92" i="64"/>
  <c r="R89" i="64"/>
  <c r="R88" i="64"/>
  <c r="R87" i="64"/>
  <c r="R86" i="64"/>
  <c r="R85" i="64"/>
  <c r="R84" i="64"/>
  <c r="R83" i="64"/>
  <c r="R82" i="64"/>
  <c r="R81" i="64"/>
  <c r="R80" i="64"/>
  <c r="R79" i="64"/>
  <c r="R74" i="64"/>
  <c r="R73" i="64"/>
  <c r="R72" i="64"/>
  <c r="R71" i="64"/>
  <c r="R70" i="64"/>
  <c r="R49" i="64"/>
  <c r="R47" i="64"/>
  <c r="R46" i="64"/>
  <c r="R45" i="64"/>
  <c r="R43" i="64"/>
  <c r="R40" i="64"/>
  <c r="R39" i="64"/>
  <c r="R38" i="64"/>
  <c r="R36" i="64"/>
  <c r="R25" i="64"/>
  <c r="R24" i="64"/>
  <c r="R23" i="64"/>
  <c r="R18" i="64"/>
  <c r="R17" i="64"/>
  <c r="R16" i="64"/>
  <c r="R14" i="64"/>
  <c r="R13" i="64"/>
  <c r="R12" i="64"/>
  <c r="R8" i="64"/>
  <c r="R7" i="64"/>
  <c r="Q200" i="64"/>
  <c r="Q192" i="64"/>
  <c r="Q43" i="64"/>
  <c r="Q36" i="64"/>
  <c r="P202" i="64"/>
  <c r="P201" i="64"/>
  <c r="P200" i="64"/>
  <c r="P195" i="64"/>
  <c r="P194" i="64"/>
  <c r="P192" i="64"/>
  <c r="P189" i="64"/>
  <c r="P188" i="64"/>
  <c r="P185" i="64"/>
  <c r="P183" i="64"/>
  <c r="P182" i="64"/>
  <c r="P180" i="64"/>
  <c r="P179" i="64"/>
  <c r="P178" i="64"/>
  <c r="P177" i="64"/>
  <c r="P176" i="64"/>
  <c r="P158" i="64"/>
  <c r="P157" i="64"/>
  <c r="P155" i="64"/>
  <c r="P154" i="64"/>
  <c r="P152" i="64"/>
  <c r="P151" i="64"/>
  <c r="P149" i="64"/>
  <c r="P148" i="64"/>
  <c r="P147" i="64"/>
  <c r="P146" i="64"/>
  <c r="P145" i="64"/>
  <c r="P144" i="64"/>
  <c r="P143" i="64"/>
  <c r="P142" i="64"/>
  <c r="P141" i="64"/>
  <c r="P140" i="64"/>
  <c r="P139" i="64"/>
  <c r="P136" i="64"/>
  <c r="P133" i="64"/>
  <c r="P129" i="64"/>
  <c r="P112" i="64"/>
  <c r="P111" i="64"/>
  <c r="P109" i="64"/>
  <c r="P108" i="64"/>
  <c r="P107" i="64"/>
  <c r="P106" i="64"/>
  <c r="P105" i="64"/>
  <c r="P103" i="64"/>
  <c r="P102" i="64"/>
  <c r="P100" i="64"/>
  <c r="P99" i="64"/>
  <c r="P98" i="64"/>
  <c r="P97" i="64"/>
  <c r="P92" i="64"/>
  <c r="P89" i="64"/>
  <c r="P88" i="64"/>
  <c r="P87" i="64"/>
  <c r="P86" i="64"/>
  <c r="P85" i="64"/>
  <c r="P84" i="64"/>
  <c r="P83" i="64"/>
  <c r="P82" i="64"/>
  <c r="P81" i="64"/>
  <c r="P80" i="64"/>
  <c r="P79" i="64"/>
  <c r="P74" i="64"/>
  <c r="P73" i="64"/>
  <c r="P72" i="64"/>
  <c r="P71" i="64"/>
  <c r="P70" i="64"/>
  <c r="P49" i="64"/>
  <c r="P47" i="64"/>
  <c r="P46" i="64"/>
  <c r="P45" i="64"/>
  <c r="P43" i="64"/>
  <c r="P40" i="64"/>
  <c r="P39" i="64"/>
  <c r="P38" i="64"/>
  <c r="P36" i="64"/>
  <c r="P25" i="64"/>
  <c r="P24" i="64"/>
  <c r="P23" i="64"/>
  <c r="P18" i="64"/>
  <c r="P17" i="64"/>
  <c r="P16" i="64"/>
  <c r="P14" i="64"/>
  <c r="P13" i="64"/>
  <c r="P12" i="64"/>
  <c r="P8" i="64"/>
  <c r="P7" i="64"/>
  <c r="O202" i="64"/>
  <c r="O201" i="64"/>
  <c r="O200" i="64"/>
  <c r="O195" i="64"/>
  <c r="O194" i="64"/>
  <c r="O192" i="64"/>
  <c r="O189" i="64"/>
  <c r="O188" i="64"/>
  <c r="O185" i="64"/>
  <c r="O183" i="64"/>
  <c r="O182" i="64"/>
  <c r="O180" i="64"/>
  <c r="O179" i="64"/>
  <c r="O178" i="64"/>
  <c r="O177" i="64"/>
  <c r="O176" i="64"/>
  <c r="O158" i="64"/>
  <c r="O157" i="64"/>
  <c r="O155" i="64"/>
  <c r="O154" i="64"/>
  <c r="O152" i="64"/>
  <c r="O151" i="64"/>
  <c r="O149" i="64"/>
  <c r="O148" i="64"/>
  <c r="O147" i="64"/>
  <c r="O146" i="64"/>
  <c r="O145" i="64"/>
  <c r="O144" i="64"/>
  <c r="O143" i="64"/>
  <c r="O142" i="64"/>
  <c r="O141" i="64"/>
  <c r="O140" i="64"/>
  <c r="O139" i="64"/>
  <c r="O136" i="64"/>
  <c r="O133" i="64"/>
  <c r="O129" i="64"/>
  <c r="O112" i="64"/>
  <c r="O111" i="64"/>
  <c r="O109" i="64"/>
  <c r="O108" i="64"/>
  <c r="O107" i="64"/>
  <c r="O106" i="64"/>
  <c r="O105" i="64"/>
  <c r="O103" i="64"/>
  <c r="O102" i="64"/>
  <c r="O100" i="64"/>
  <c r="O99" i="64"/>
  <c r="O98" i="64"/>
  <c r="O97" i="64"/>
  <c r="O92" i="64"/>
  <c r="O89" i="64"/>
  <c r="O88" i="64"/>
  <c r="O87" i="64"/>
  <c r="O86" i="64"/>
  <c r="O85" i="64"/>
  <c r="O84" i="64"/>
  <c r="O83" i="64"/>
  <c r="O82" i="64"/>
  <c r="O81" i="64"/>
  <c r="O80" i="64"/>
  <c r="O79" i="64"/>
  <c r="O74" i="64"/>
  <c r="O73" i="64"/>
  <c r="O72" i="64"/>
  <c r="O71" i="64"/>
  <c r="O70" i="64"/>
  <c r="O49" i="64"/>
  <c r="O47" i="64"/>
  <c r="O46" i="64"/>
  <c r="O45" i="64"/>
  <c r="O43" i="64"/>
  <c r="O40" i="64"/>
  <c r="O39" i="64"/>
  <c r="O38" i="64"/>
  <c r="O36" i="64"/>
  <c r="O25" i="64"/>
  <c r="O24" i="64"/>
  <c r="O23" i="64"/>
  <c r="O18" i="64"/>
  <c r="O17" i="64"/>
  <c r="O16" i="64"/>
  <c r="O14" i="64"/>
  <c r="O13" i="64"/>
  <c r="O12" i="64"/>
  <c r="O8" i="64"/>
  <c r="O7" i="64"/>
  <c r="N202" i="64"/>
  <c r="N201" i="64"/>
  <c r="N200" i="64"/>
  <c r="N195" i="64"/>
  <c r="N194" i="64"/>
  <c r="N192" i="64"/>
  <c r="N189" i="64"/>
  <c r="N188" i="64"/>
  <c r="N185" i="64"/>
  <c r="N183" i="64"/>
  <c r="N182" i="64"/>
  <c r="N180" i="64"/>
  <c r="N179" i="64"/>
  <c r="N178" i="64"/>
  <c r="N177" i="64"/>
  <c r="N176" i="64"/>
  <c r="N158" i="64"/>
  <c r="N157" i="64"/>
  <c r="N155" i="64"/>
  <c r="N154" i="64"/>
  <c r="N152" i="64"/>
  <c r="N151" i="64"/>
  <c r="N149" i="64"/>
  <c r="N148" i="64"/>
  <c r="N147" i="64"/>
  <c r="N146" i="64"/>
  <c r="N145" i="64"/>
  <c r="N144" i="64"/>
  <c r="N143" i="64"/>
  <c r="N142" i="64"/>
  <c r="N141" i="64"/>
  <c r="N140" i="64"/>
  <c r="N139" i="64"/>
  <c r="N136" i="64"/>
  <c r="N133" i="64"/>
  <c r="N129" i="64"/>
  <c r="N112" i="64"/>
  <c r="N111" i="64"/>
  <c r="N109" i="64"/>
  <c r="N108" i="64"/>
  <c r="N107" i="64"/>
  <c r="N106" i="64"/>
  <c r="N105" i="64"/>
  <c r="N103" i="64"/>
  <c r="N102" i="64"/>
  <c r="N100" i="64"/>
  <c r="N99" i="64"/>
  <c r="N98" i="64"/>
  <c r="N97" i="64"/>
  <c r="N92" i="64"/>
  <c r="N89" i="64"/>
  <c r="N88" i="64"/>
  <c r="N87" i="64"/>
  <c r="N86" i="64"/>
  <c r="N85" i="64"/>
  <c r="N84" i="64"/>
  <c r="N83" i="64"/>
  <c r="N82" i="64"/>
  <c r="N81" i="64"/>
  <c r="N80" i="64"/>
  <c r="N79" i="64"/>
  <c r="N74" i="64"/>
  <c r="N73" i="64"/>
  <c r="N72" i="64"/>
  <c r="N71" i="64"/>
  <c r="N70" i="64"/>
  <c r="N49" i="64"/>
  <c r="N47" i="64"/>
  <c r="N46" i="64"/>
  <c r="N45" i="64"/>
  <c r="N43" i="64"/>
  <c r="N40" i="64"/>
  <c r="N39" i="64"/>
  <c r="N38" i="64"/>
  <c r="N36" i="64"/>
  <c r="N25" i="64"/>
  <c r="N24" i="64"/>
  <c r="N23" i="64"/>
  <c r="N18" i="64"/>
  <c r="N17" i="64"/>
  <c r="N16" i="64"/>
  <c r="N14" i="64"/>
  <c r="N13" i="64"/>
  <c r="N12" i="64"/>
  <c r="N8" i="64"/>
  <c r="N7" i="64"/>
  <c r="M202" i="64"/>
  <c r="M201" i="64"/>
  <c r="M200" i="64"/>
  <c r="M195" i="64"/>
  <c r="M194" i="64"/>
  <c r="M192" i="64"/>
  <c r="M189" i="64"/>
  <c r="M188" i="64"/>
  <c r="M185" i="64"/>
  <c r="M183" i="64"/>
  <c r="M182" i="64"/>
  <c r="M180" i="64"/>
  <c r="M179" i="64"/>
  <c r="M178" i="64"/>
  <c r="M177" i="64"/>
  <c r="M176" i="64"/>
  <c r="M158" i="64"/>
  <c r="M157" i="64"/>
  <c r="M155" i="64"/>
  <c r="M154" i="64"/>
  <c r="M152" i="64"/>
  <c r="M151" i="64"/>
  <c r="M149" i="64"/>
  <c r="M148" i="64"/>
  <c r="M147" i="64"/>
  <c r="M146" i="64"/>
  <c r="M145" i="64"/>
  <c r="M144" i="64"/>
  <c r="M143" i="64"/>
  <c r="M142" i="64"/>
  <c r="M141" i="64"/>
  <c r="M140" i="64"/>
  <c r="M139" i="64"/>
  <c r="M136" i="64"/>
  <c r="M133" i="64"/>
  <c r="M129" i="64"/>
  <c r="M112" i="64"/>
  <c r="M111" i="64"/>
  <c r="M109" i="64"/>
  <c r="M108" i="64"/>
  <c r="M107" i="64"/>
  <c r="M106" i="64"/>
  <c r="M105" i="64"/>
  <c r="M103" i="64"/>
  <c r="M102" i="64"/>
  <c r="M100" i="64"/>
  <c r="M99" i="64"/>
  <c r="M98" i="64"/>
  <c r="M97" i="64"/>
  <c r="M92" i="64"/>
  <c r="M89" i="64"/>
  <c r="M88" i="64"/>
  <c r="M87" i="64"/>
  <c r="M86" i="64"/>
  <c r="M85" i="64"/>
  <c r="M84" i="64"/>
  <c r="M83" i="64"/>
  <c r="M82" i="64"/>
  <c r="M81" i="64"/>
  <c r="M80" i="64"/>
  <c r="M79" i="64"/>
  <c r="M74" i="64"/>
  <c r="M73" i="64"/>
  <c r="M72" i="64"/>
  <c r="M71" i="64"/>
  <c r="M70" i="64"/>
  <c r="M49" i="64"/>
  <c r="M47" i="64"/>
  <c r="M46" i="64"/>
  <c r="M45" i="64"/>
  <c r="M43" i="64"/>
  <c r="M40" i="64"/>
  <c r="M39" i="64"/>
  <c r="M38" i="64"/>
  <c r="M36" i="64"/>
  <c r="M25" i="64"/>
  <c r="M24" i="64"/>
  <c r="M23" i="64"/>
  <c r="M18" i="64"/>
  <c r="M17" i="64"/>
  <c r="M16" i="64"/>
  <c r="M14" i="64"/>
  <c r="M13" i="64"/>
  <c r="M12" i="64"/>
  <c r="M8" i="64"/>
  <c r="M7" i="64"/>
  <c r="Q92" i="64" l="1"/>
  <c r="Q185" i="64"/>
  <c r="L15" i="64"/>
  <c r="Q15" i="64" s="1"/>
  <c r="L6" i="64"/>
  <c r="Q6" i="64" s="1"/>
  <c r="Q16" i="64"/>
  <c r="L22" i="64"/>
  <c r="Q22" i="64" s="1"/>
  <c r="K48" i="64"/>
  <c r="K94" i="64" s="1"/>
  <c r="L44" i="64"/>
  <c r="Q44" i="64" s="1"/>
  <c r="J28" i="64"/>
  <c r="Q25" i="64"/>
  <c r="L101" i="64"/>
  <c r="Q101" i="64" s="1"/>
  <c r="K131" i="64"/>
  <c r="K28" i="64"/>
  <c r="L37" i="64"/>
  <c r="L42" i="64" s="1"/>
  <c r="Q42" i="64" s="1"/>
  <c r="L193" i="64"/>
  <c r="L199" i="64" s="1"/>
  <c r="Q199" i="64" s="1"/>
  <c r="L181" i="64"/>
  <c r="Q181" i="64" s="1"/>
  <c r="J191" i="64"/>
  <c r="L138" i="64"/>
  <c r="Q138" i="64" s="1"/>
  <c r="J131" i="64"/>
  <c r="L104" i="64"/>
  <c r="Q104" i="64" s="1"/>
  <c r="K172" i="64"/>
  <c r="L208" i="64"/>
  <c r="Q208" i="64" s="1"/>
  <c r="K191" i="64"/>
  <c r="J172" i="64"/>
  <c r="J48" i="64"/>
  <c r="J94" i="64" s="1"/>
  <c r="L156" i="64"/>
  <c r="Q156" i="64" s="1"/>
  <c r="Q194" i="64"/>
  <c r="Q157" i="64"/>
  <c r="Q108" i="64"/>
  <c r="L96" i="64"/>
  <c r="I175" i="64"/>
  <c r="I110" i="64"/>
  <c r="L110" i="64" s="1"/>
  <c r="Q110" i="64" s="1"/>
  <c r="L175" i="64" l="1"/>
  <c r="Q175" i="64" s="1"/>
  <c r="I174" i="64"/>
  <c r="Q193" i="64"/>
  <c r="J210" i="64"/>
  <c r="Q37" i="64"/>
  <c r="K210" i="64"/>
  <c r="Q96" i="64"/>
  <c r="X110" i="64"/>
  <c r="U110" i="64"/>
  <c r="R110" i="64"/>
  <c r="O110" i="64"/>
  <c r="M110" i="64"/>
  <c r="V110" i="64"/>
  <c r="S110" i="64"/>
  <c r="P110" i="64"/>
  <c r="W110" i="64"/>
  <c r="T110" i="64"/>
  <c r="N110" i="64"/>
  <c r="X175" i="64"/>
  <c r="U175" i="64"/>
  <c r="R175" i="64"/>
  <c r="O175" i="64"/>
  <c r="M175" i="64"/>
  <c r="V175" i="64"/>
  <c r="S175" i="64"/>
  <c r="P175" i="64"/>
  <c r="W175" i="64"/>
  <c r="T175" i="64"/>
  <c r="N175" i="64"/>
  <c r="I187" i="64"/>
  <c r="I11" i="64"/>
  <c r="L11" i="64" s="1"/>
  <c r="L174" i="64" l="1"/>
  <c r="Q174" i="64" s="1"/>
  <c r="L187" i="64"/>
  <c r="Q187" i="64" s="1"/>
  <c r="I186" i="64"/>
  <c r="I191" i="64" s="1"/>
  <c r="Q11" i="64"/>
  <c r="L10" i="64"/>
  <c r="X187" i="64"/>
  <c r="U187" i="64"/>
  <c r="R187" i="64"/>
  <c r="O187" i="64"/>
  <c r="M187" i="64"/>
  <c r="V187" i="64"/>
  <c r="S187" i="64"/>
  <c r="P187" i="64"/>
  <c r="W187" i="64"/>
  <c r="T187" i="64"/>
  <c r="N187" i="64"/>
  <c r="W11" i="64"/>
  <c r="X11" i="64"/>
  <c r="U11" i="64"/>
  <c r="R11" i="64"/>
  <c r="O11" i="64"/>
  <c r="M11" i="64"/>
  <c r="T11" i="64"/>
  <c r="V11" i="64"/>
  <c r="S11" i="64"/>
  <c r="P11" i="64"/>
  <c r="N11" i="64"/>
  <c r="S208" i="64"/>
  <c r="I193" i="64"/>
  <c r="I199" i="64" s="1"/>
  <c r="I156" i="64"/>
  <c r="I153" i="64"/>
  <c r="L153" i="64" s="1"/>
  <c r="I138" i="64"/>
  <c r="I128" i="64"/>
  <c r="L128" i="64" s="1"/>
  <c r="Q128" i="64" s="1"/>
  <c r="I127" i="64"/>
  <c r="L127" i="64" s="1"/>
  <c r="Q127" i="64" s="1"/>
  <c r="I126" i="64"/>
  <c r="L126" i="64" s="1"/>
  <c r="Q126" i="64" s="1"/>
  <c r="I125" i="64"/>
  <c r="L125" i="64" s="1"/>
  <c r="Q125" i="64" s="1"/>
  <c r="I124" i="64"/>
  <c r="L124" i="64" s="1"/>
  <c r="Q124" i="64" s="1"/>
  <c r="I123" i="64"/>
  <c r="L123" i="64" s="1"/>
  <c r="Q123" i="64" s="1"/>
  <c r="I122" i="64"/>
  <c r="L122" i="64" s="1"/>
  <c r="Q122" i="64" s="1"/>
  <c r="I121" i="64"/>
  <c r="L121" i="64" s="1"/>
  <c r="Q121" i="64" s="1"/>
  <c r="I120" i="64"/>
  <c r="L120" i="64" s="1"/>
  <c r="Q120" i="64" s="1"/>
  <c r="I119" i="64"/>
  <c r="L119" i="64" s="1"/>
  <c r="Q119" i="64" s="1"/>
  <c r="I118" i="64"/>
  <c r="L118" i="64" s="1"/>
  <c r="Q118" i="64" s="1"/>
  <c r="I117" i="64"/>
  <c r="L117" i="64" s="1"/>
  <c r="Q117" i="64" s="1"/>
  <c r="I116" i="64"/>
  <c r="L116" i="64" s="1"/>
  <c r="Q116" i="64" s="1"/>
  <c r="I115" i="64"/>
  <c r="L115" i="64" s="1"/>
  <c r="Q115" i="64" s="1"/>
  <c r="I114" i="64"/>
  <c r="L114" i="64" s="1"/>
  <c r="I104" i="64"/>
  <c r="I101" i="64"/>
  <c r="I96" i="64"/>
  <c r="I91" i="64"/>
  <c r="I78" i="64"/>
  <c r="L78" i="64" s="1"/>
  <c r="Q78" i="64" s="1"/>
  <c r="I77" i="64"/>
  <c r="L77" i="64" s="1"/>
  <c r="Q77" i="64" s="1"/>
  <c r="I76" i="64"/>
  <c r="L76" i="64" s="1"/>
  <c r="I69" i="64"/>
  <c r="L69" i="64" s="1"/>
  <c r="Q69" i="64" s="1"/>
  <c r="I68" i="64"/>
  <c r="L68" i="64" s="1"/>
  <c r="Q68" i="64" s="1"/>
  <c r="I67" i="64"/>
  <c r="L67" i="64" s="1"/>
  <c r="Q67" i="64" s="1"/>
  <c r="I66" i="64"/>
  <c r="L66" i="64" s="1"/>
  <c r="Q66" i="64" s="1"/>
  <c r="I65" i="64"/>
  <c r="L65" i="64" s="1"/>
  <c r="Q65" i="64" s="1"/>
  <c r="I64" i="64"/>
  <c r="L64" i="64" s="1"/>
  <c r="Q64" i="64" s="1"/>
  <c r="I63" i="64"/>
  <c r="L63" i="64" s="1"/>
  <c r="Q63" i="64" s="1"/>
  <c r="I62" i="64"/>
  <c r="L62" i="64" s="1"/>
  <c r="Q62" i="64" s="1"/>
  <c r="I61" i="64"/>
  <c r="L61" i="64" s="1"/>
  <c r="Q61" i="64" s="1"/>
  <c r="I60" i="64"/>
  <c r="L60" i="64" s="1"/>
  <c r="Q60" i="64" s="1"/>
  <c r="I59" i="64"/>
  <c r="L59" i="64" s="1"/>
  <c r="Q59" i="64" s="1"/>
  <c r="I58" i="64"/>
  <c r="L58" i="64" s="1"/>
  <c r="Q58" i="64" s="1"/>
  <c r="I57" i="64"/>
  <c r="L57" i="64" s="1"/>
  <c r="Q57" i="64" s="1"/>
  <c r="I56" i="64"/>
  <c r="L56" i="64" s="1"/>
  <c r="Q56" i="64" s="1"/>
  <c r="I55" i="64"/>
  <c r="L55" i="64" s="1"/>
  <c r="Q55" i="64" s="1"/>
  <c r="I54" i="64"/>
  <c r="L54" i="64" s="1"/>
  <c r="Q54" i="64" s="1"/>
  <c r="I53" i="64"/>
  <c r="L53" i="64" s="1"/>
  <c r="Q53" i="64" s="1"/>
  <c r="I52" i="64"/>
  <c r="L52" i="64" s="1"/>
  <c r="Q52" i="64" s="1"/>
  <c r="I51" i="64"/>
  <c r="L51" i="64" s="1"/>
  <c r="I44" i="64"/>
  <c r="I37" i="64"/>
  <c r="I22" i="64"/>
  <c r="I15" i="64"/>
  <c r="I6" i="64"/>
  <c r="L186" i="64" l="1"/>
  <c r="Q186" i="64" s="1"/>
  <c r="I42" i="64"/>
  <c r="O42" i="64" s="1"/>
  <c r="Q114" i="64"/>
  <c r="L113" i="64"/>
  <c r="Q153" i="64"/>
  <c r="L150" i="64"/>
  <c r="Q76" i="64"/>
  <c r="L75" i="64"/>
  <c r="Q75" i="64" s="1"/>
  <c r="Q51" i="64"/>
  <c r="L50" i="64"/>
  <c r="Q10" i="64"/>
  <c r="L9" i="64"/>
  <c r="W69" i="64"/>
  <c r="T69" i="64"/>
  <c r="N69" i="64"/>
  <c r="X69" i="64"/>
  <c r="U69" i="64"/>
  <c r="R69" i="64"/>
  <c r="O69" i="64"/>
  <c r="M69" i="64"/>
  <c r="V69" i="64"/>
  <c r="S69" i="64"/>
  <c r="P69" i="64"/>
  <c r="U76" i="64"/>
  <c r="O76" i="64"/>
  <c r="M76" i="64"/>
  <c r="R76" i="64"/>
  <c r="V76" i="64"/>
  <c r="S76" i="64"/>
  <c r="P76" i="64"/>
  <c r="X76" i="64"/>
  <c r="W76" i="64"/>
  <c r="T76" i="64"/>
  <c r="N76" i="64"/>
  <c r="W59" i="64"/>
  <c r="T59" i="64"/>
  <c r="N59" i="64"/>
  <c r="X59" i="64"/>
  <c r="U59" i="64"/>
  <c r="R59" i="64"/>
  <c r="O59" i="64"/>
  <c r="M59" i="64"/>
  <c r="V59" i="64"/>
  <c r="S59" i="64"/>
  <c r="P59" i="64"/>
  <c r="T60" i="64"/>
  <c r="X60" i="64"/>
  <c r="U60" i="64"/>
  <c r="R60" i="64"/>
  <c r="O60" i="64"/>
  <c r="N60" i="64"/>
  <c r="M60" i="64"/>
  <c r="W60" i="64"/>
  <c r="V60" i="64"/>
  <c r="S60" i="64"/>
  <c r="P60" i="64"/>
  <c r="W181" i="64"/>
  <c r="T181" i="64"/>
  <c r="N181" i="64"/>
  <c r="P181" i="64"/>
  <c r="X181" i="64"/>
  <c r="U181" i="64"/>
  <c r="R181" i="64"/>
  <c r="O181" i="64"/>
  <c r="V181" i="64"/>
  <c r="S181" i="64"/>
  <c r="M181" i="64"/>
  <c r="M91" i="64"/>
  <c r="V91" i="64"/>
  <c r="S91" i="64"/>
  <c r="P91" i="64"/>
  <c r="W91" i="64"/>
  <c r="T91" i="64"/>
  <c r="N91" i="64"/>
  <c r="X91" i="64"/>
  <c r="U91" i="64"/>
  <c r="R91" i="64"/>
  <c r="O91" i="64"/>
  <c r="X62" i="64"/>
  <c r="U62" i="64"/>
  <c r="R62" i="64"/>
  <c r="O62" i="64"/>
  <c r="M62" i="64"/>
  <c r="V62" i="64"/>
  <c r="S62" i="64"/>
  <c r="P62" i="64"/>
  <c r="W62" i="64"/>
  <c r="T62" i="64"/>
  <c r="N62" i="64"/>
  <c r="X63" i="64"/>
  <c r="U63" i="64"/>
  <c r="R63" i="64"/>
  <c r="O63" i="64"/>
  <c r="M63" i="64"/>
  <c r="V63" i="64"/>
  <c r="S63" i="64"/>
  <c r="P63" i="64"/>
  <c r="W63" i="64"/>
  <c r="T63" i="64"/>
  <c r="N63" i="64"/>
  <c r="X124" i="64"/>
  <c r="U124" i="64"/>
  <c r="R124" i="64"/>
  <c r="O124" i="64"/>
  <c r="M124" i="64"/>
  <c r="V124" i="64"/>
  <c r="S124" i="64"/>
  <c r="P124" i="64"/>
  <c r="W124" i="64"/>
  <c r="T124" i="64"/>
  <c r="N124" i="64"/>
  <c r="X208" i="64"/>
  <c r="U208" i="64"/>
  <c r="R208" i="64"/>
  <c r="O208" i="64"/>
  <c r="V208" i="64"/>
  <c r="P208" i="64"/>
  <c r="W208" i="64"/>
  <c r="T208" i="64"/>
  <c r="N208" i="64"/>
  <c r="M65" i="64"/>
  <c r="V65" i="64"/>
  <c r="S65" i="64"/>
  <c r="P65" i="64"/>
  <c r="W65" i="64"/>
  <c r="T65" i="64"/>
  <c r="N65" i="64"/>
  <c r="X65" i="64"/>
  <c r="U65" i="64"/>
  <c r="R65" i="64"/>
  <c r="O65" i="64"/>
  <c r="M126" i="64"/>
  <c r="V126" i="64"/>
  <c r="S126" i="64"/>
  <c r="P126" i="64"/>
  <c r="W126" i="64"/>
  <c r="T126" i="64"/>
  <c r="N126" i="64"/>
  <c r="X126" i="64"/>
  <c r="U126" i="64"/>
  <c r="R126" i="64"/>
  <c r="O126" i="64"/>
  <c r="W57" i="64"/>
  <c r="T57" i="64"/>
  <c r="N57" i="64"/>
  <c r="X57" i="64"/>
  <c r="U57" i="64"/>
  <c r="R57" i="64"/>
  <c r="O57" i="64"/>
  <c r="M57" i="64"/>
  <c r="V57" i="64"/>
  <c r="S57" i="64"/>
  <c r="P57" i="64"/>
  <c r="W58" i="64"/>
  <c r="T58" i="64"/>
  <c r="N58" i="64"/>
  <c r="X58" i="64"/>
  <c r="U58" i="64"/>
  <c r="R58" i="64"/>
  <c r="O58" i="64"/>
  <c r="M58" i="64"/>
  <c r="V58" i="64"/>
  <c r="S58" i="64"/>
  <c r="P58" i="64"/>
  <c r="M77" i="64"/>
  <c r="V77" i="64"/>
  <c r="S77" i="64"/>
  <c r="P77" i="64"/>
  <c r="W77" i="64"/>
  <c r="T77" i="64"/>
  <c r="N77" i="64"/>
  <c r="X77" i="64"/>
  <c r="U77" i="64"/>
  <c r="R77" i="64"/>
  <c r="O77" i="64"/>
  <c r="M78" i="64"/>
  <c r="V78" i="64"/>
  <c r="S78" i="64"/>
  <c r="P78" i="64"/>
  <c r="W78" i="64"/>
  <c r="T78" i="64"/>
  <c r="N78" i="64"/>
  <c r="X78" i="64"/>
  <c r="U78" i="64"/>
  <c r="R78" i="64"/>
  <c r="O78" i="64"/>
  <c r="X122" i="64"/>
  <c r="U122" i="64"/>
  <c r="R122" i="64"/>
  <c r="O122" i="64"/>
  <c r="M122" i="64"/>
  <c r="V122" i="64"/>
  <c r="S122" i="64"/>
  <c r="P122" i="64"/>
  <c r="W122" i="64"/>
  <c r="T122" i="64"/>
  <c r="N122" i="64"/>
  <c r="W96" i="64"/>
  <c r="T96" i="64"/>
  <c r="N96" i="64"/>
  <c r="X96" i="64"/>
  <c r="U96" i="64"/>
  <c r="R96" i="64"/>
  <c r="O96" i="64"/>
  <c r="M96" i="64"/>
  <c r="V96" i="64"/>
  <c r="S96" i="64"/>
  <c r="P96" i="64"/>
  <c r="S199" i="64"/>
  <c r="V193" i="64"/>
  <c r="S193" i="64"/>
  <c r="P193" i="64"/>
  <c r="W193" i="64"/>
  <c r="T193" i="64"/>
  <c r="N193" i="64"/>
  <c r="M193" i="64"/>
  <c r="X193" i="64"/>
  <c r="U193" i="64"/>
  <c r="R193" i="64"/>
  <c r="O193" i="64"/>
  <c r="V104" i="64"/>
  <c r="S104" i="64"/>
  <c r="P104" i="64"/>
  <c r="W104" i="64"/>
  <c r="T104" i="64"/>
  <c r="N104" i="64"/>
  <c r="X104" i="64"/>
  <c r="U104" i="64"/>
  <c r="R104" i="64"/>
  <c r="O104" i="64"/>
  <c r="M104" i="64"/>
  <c r="M125" i="64"/>
  <c r="U125" i="64"/>
  <c r="V125" i="64"/>
  <c r="S125" i="64"/>
  <c r="P125" i="64"/>
  <c r="R125" i="64"/>
  <c r="X125" i="64"/>
  <c r="W125" i="64"/>
  <c r="T125" i="64"/>
  <c r="N125" i="64"/>
  <c r="O125" i="64"/>
  <c r="M66" i="64"/>
  <c r="V66" i="64"/>
  <c r="S66" i="64"/>
  <c r="P66" i="64"/>
  <c r="W66" i="64"/>
  <c r="T66" i="64"/>
  <c r="N66" i="64"/>
  <c r="X66" i="64"/>
  <c r="U66" i="64"/>
  <c r="R66" i="64"/>
  <c r="O66" i="64"/>
  <c r="I150" i="64"/>
  <c r="I172" i="64" s="1"/>
  <c r="M153" i="64"/>
  <c r="V153" i="64"/>
  <c r="S153" i="64"/>
  <c r="P153" i="64"/>
  <c r="W153" i="64"/>
  <c r="T153" i="64"/>
  <c r="N153" i="64"/>
  <c r="X153" i="64"/>
  <c r="U153" i="64"/>
  <c r="R153" i="64"/>
  <c r="O153" i="64"/>
  <c r="W119" i="64"/>
  <c r="T119" i="64"/>
  <c r="N119" i="64"/>
  <c r="X119" i="64"/>
  <c r="U119" i="64"/>
  <c r="R119" i="64"/>
  <c r="O119" i="64"/>
  <c r="M119" i="64"/>
  <c r="V119" i="64"/>
  <c r="S119" i="64"/>
  <c r="P119" i="64"/>
  <c r="R15" i="64"/>
  <c r="M15" i="64"/>
  <c r="O15" i="64"/>
  <c r="V15" i="64"/>
  <c r="S15" i="64"/>
  <c r="P15" i="64"/>
  <c r="U15" i="64"/>
  <c r="W15" i="64"/>
  <c r="T15" i="64"/>
  <c r="N15" i="64"/>
  <c r="X15" i="64"/>
  <c r="W120" i="64"/>
  <c r="T120" i="64"/>
  <c r="N120" i="64"/>
  <c r="X120" i="64"/>
  <c r="U120" i="64"/>
  <c r="R120" i="64"/>
  <c r="O120" i="64"/>
  <c r="M120" i="64"/>
  <c r="V120" i="64"/>
  <c r="S120" i="64"/>
  <c r="P120" i="64"/>
  <c r="X61" i="64"/>
  <c r="U61" i="64"/>
  <c r="R61" i="64"/>
  <c r="O61" i="64"/>
  <c r="M61" i="64"/>
  <c r="V61" i="64"/>
  <c r="S61" i="64"/>
  <c r="P61" i="64"/>
  <c r="W61" i="64"/>
  <c r="T61" i="64"/>
  <c r="N61" i="64"/>
  <c r="X186" i="64"/>
  <c r="U186" i="64"/>
  <c r="R186" i="64"/>
  <c r="O186" i="64"/>
  <c r="M186" i="64"/>
  <c r="V186" i="64"/>
  <c r="S186" i="64"/>
  <c r="P186" i="64"/>
  <c r="W186" i="64"/>
  <c r="T186" i="64"/>
  <c r="N186" i="64"/>
  <c r="R101" i="64"/>
  <c r="M101" i="64"/>
  <c r="V101" i="64"/>
  <c r="S101" i="64"/>
  <c r="P101" i="64"/>
  <c r="O101" i="64"/>
  <c r="X101" i="64"/>
  <c r="W101" i="64"/>
  <c r="T101" i="64"/>
  <c r="N101" i="64"/>
  <c r="U101" i="64"/>
  <c r="X52" i="64"/>
  <c r="M52" i="64"/>
  <c r="V52" i="64"/>
  <c r="S52" i="64"/>
  <c r="P52" i="64"/>
  <c r="U52" i="64"/>
  <c r="R52" i="64"/>
  <c r="W52" i="64"/>
  <c r="T52" i="64"/>
  <c r="N52" i="64"/>
  <c r="O52" i="64"/>
  <c r="M53" i="64"/>
  <c r="V53" i="64"/>
  <c r="S53" i="64"/>
  <c r="P53" i="64"/>
  <c r="W53" i="64"/>
  <c r="T53" i="64"/>
  <c r="N53" i="64"/>
  <c r="X53" i="64"/>
  <c r="U53" i="64"/>
  <c r="R53" i="64"/>
  <c r="O53" i="64"/>
  <c r="M114" i="64"/>
  <c r="V114" i="64"/>
  <c r="S114" i="64"/>
  <c r="P114" i="64"/>
  <c r="W114" i="64"/>
  <c r="T114" i="64"/>
  <c r="N114" i="64"/>
  <c r="X114" i="64"/>
  <c r="U114" i="64"/>
  <c r="R114" i="64"/>
  <c r="O114" i="64"/>
  <c r="M54" i="64"/>
  <c r="V54" i="64"/>
  <c r="S54" i="64"/>
  <c r="P54" i="64"/>
  <c r="W54" i="64"/>
  <c r="T54" i="64"/>
  <c r="N54" i="64"/>
  <c r="X54" i="64"/>
  <c r="U54" i="64"/>
  <c r="R54" i="64"/>
  <c r="O54" i="64"/>
  <c r="M115" i="64"/>
  <c r="V115" i="64"/>
  <c r="S115" i="64"/>
  <c r="P115" i="64"/>
  <c r="W115" i="64"/>
  <c r="T115" i="64"/>
  <c r="N115" i="64"/>
  <c r="X115" i="64"/>
  <c r="U115" i="64"/>
  <c r="R115" i="64"/>
  <c r="O115" i="64"/>
  <c r="M127" i="64"/>
  <c r="V127" i="64"/>
  <c r="S127" i="64"/>
  <c r="P127" i="64"/>
  <c r="W127" i="64"/>
  <c r="T127" i="64"/>
  <c r="N127" i="64"/>
  <c r="X127" i="64"/>
  <c r="U127" i="64"/>
  <c r="R127" i="64"/>
  <c r="O127" i="64"/>
  <c r="V55" i="64"/>
  <c r="S55" i="64"/>
  <c r="P55" i="64"/>
  <c r="M55" i="64"/>
  <c r="W55" i="64"/>
  <c r="T55" i="64"/>
  <c r="N55" i="64"/>
  <c r="X55" i="64"/>
  <c r="U55" i="64"/>
  <c r="R55" i="64"/>
  <c r="O55" i="64"/>
  <c r="V67" i="64"/>
  <c r="S67" i="64"/>
  <c r="P67" i="64"/>
  <c r="W67" i="64"/>
  <c r="T67" i="64"/>
  <c r="N67" i="64"/>
  <c r="X67" i="64"/>
  <c r="U67" i="64"/>
  <c r="R67" i="64"/>
  <c r="O67" i="64"/>
  <c r="M67" i="64"/>
  <c r="V116" i="64"/>
  <c r="S116" i="64"/>
  <c r="P116" i="64"/>
  <c r="W116" i="64"/>
  <c r="T116" i="64"/>
  <c r="N116" i="64"/>
  <c r="M116" i="64"/>
  <c r="X116" i="64"/>
  <c r="U116" i="64"/>
  <c r="R116" i="64"/>
  <c r="O116" i="64"/>
  <c r="V128" i="64"/>
  <c r="S128" i="64"/>
  <c r="P128" i="64"/>
  <c r="M128" i="64"/>
  <c r="W128" i="64"/>
  <c r="T128" i="64"/>
  <c r="N128" i="64"/>
  <c r="X128" i="64"/>
  <c r="U128" i="64"/>
  <c r="R128" i="64"/>
  <c r="O128" i="64"/>
  <c r="W118" i="64"/>
  <c r="T118" i="64"/>
  <c r="N118" i="64"/>
  <c r="X118" i="64"/>
  <c r="U118" i="64"/>
  <c r="R118" i="64"/>
  <c r="O118" i="64"/>
  <c r="M118" i="64"/>
  <c r="V118" i="64"/>
  <c r="S118" i="64"/>
  <c r="P118" i="64"/>
  <c r="O6" i="64"/>
  <c r="N6" i="64"/>
  <c r="X6" i="64"/>
  <c r="W6" i="64"/>
  <c r="V6" i="64"/>
  <c r="U6" i="64"/>
  <c r="T6" i="64"/>
  <c r="S6" i="64"/>
  <c r="R6" i="64"/>
  <c r="P6" i="64"/>
  <c r="M6" i="64"/>
  <c r="S156" i="64"/>
  <c r="P156" i="64"/>
  <c r="W156" i="64"/>
  <c r="T156" i="64"/>
  <c r="N156" i="64"/>
  <c r="V156" i="64"/>
  <c r="X156" i="64"/>
  <c r="U156" i="64"/>
  <c r="R156" i="64"/>
  <c r="O156" i="64"/>
  <c r="M156" i="64"/>
  <c r="X174" i="64"/>
  <c r="U174" i="64"/>
  <c r="R174" i="64"/>
  <c r="O174" i="64"/>
  <c r="M174" i="64"/>
  <c r="V174" i="64"/>
  <c r="S174" i="64"/>
  <c r="P174" i="64"/>
  <c r="W174" i="64"/>
  <c r="T174" i="64"/>
  <c r="N174" i="64"/>
  <c r="P22" i="64"/>
  <c r="W22" i="64"/>
  <c r="T22" i="64"/>
  <c r="N22" i="64"/>
  <c r="X22" i="64"/>
  <c r="U22" i="64"/>
  <c r="R22" i="64"/>
  <c r="O22" i="64"/>
  <c r="V22" i="64"/>
  <c r="S22" i="64"/>
  <c r="M22" i="64"/>
  <c r="W121" i="64"/>
  <c r="X121" i="64"/>
  <c r="U121" i="64"/>
  <c r="R121" i="64"/>
  <c r="O121" i="64"/>
  <c r="T121" i="64"/>
  <c r="M121" i="64"/>
  <c r="N121" i="64"/>
  <c r="V121" i="64"/>
  <c r="S121" i="64"/>
  <c r="P121" i="64"/>
  <c r="X37" i="64"/>
  <c r="U37" i="64"/>
  <c r="R37" i="64"/>
  <c r="O37" i="64"/>
  <c r="M37" i="64"/>
  <c r="V37" i="64"/>
  <c r="S37" i="64"/>
  <c r="P37" i="64"/>
  <c r="W37" i="64"/>
  <c r="T37" i="64"/>
  <c r="N37" i="64"/>
  <c r="W184" i="64"/>
  <c r="T184" i="64"/>
  <c r="N184" i="64"/>
  <c r="X184" i="64"/>
  <c r="U184" i="64"/>
  <c r="R184" i="64"/>
  <c r="O184" i="64"/>
  <c r="M184" i="64"/>
  <c r="V184" i="64"/>
  <c r="S184" i="64"/>
  <c r="P184" i="64"/>
  <c r="V44" i="64"/>
  <c r="W44" i="64"/>
  <c r="T44" i="64"/>
  <c r="N44" i="64"/>
  <c r="S44" i="64"/>
  <c r="X44" i="64"/>
  <c r="U44" i="64"/>
  <c r="R44" i="64"/>
  <c r="O44" i="64"/>
  <c r="P44" i="64"/>
  <c r="M44" i="64"/>
  <c r="X123" i="64"/>
  <c r="U123" i="64"/>
  <c r="R123" i="64"/>
  <c r="O123" i="64"/>
  <c r="M123" i="64"/>
  <c r="V123" i="64"/>
  <c r="S123" i="64"/>
  <c r="P123" i="64"/>
  <c r="W123" i="64"/>
  <c r="T123" i="64"/>
  <c r="N123" i="64"/>
  <c r="X51" i="64"/>
  <c r="U51" i="64"/>
  <c r="R51" i="64"/>
  <c r="O51" i="64"/>
  <c r="M51" i="64"/>
  <c r="V51" i="64"/>
  <c r="S51" i="64"/>
  <c r="P51" i="64"/>
  <c r="W51" i="64"/>
  <c r="T51" i="64"/>
  <c r="N51" i="64"/>
  <c r="X64" i="64"/>
  <c r="U64" i="64"/>
  <c r="O64" i="64"/>
  <c r="M64" i="64"/>
  <c r="V64" i="64"/>
  <c r="S64" i="64"/>
  <c r="P64" i="64"/>
  <c r="W64" i="64"/>
  <c r="T64" i="64"/>
  <c r="N64" i="64"/>
  <c r="R64" i="64"/>
  <c r="P56" i="64"/>
  <c r="W56" i="64"/>
  <c r="T56" i="64"/>
  <c r="N56" i="64"/>
  <c r="V56" i="64"/>
  <c r="X56" i="64"/>
  <c r="U56" i="64"/>
  <c r="R56" i="64"/>
  <c r="O56" i="64"/>
  <c r="M56" i="64"/>
  <c r="S56" i="64"/>
  <c r="V68" i="64"/>
  <c r="S68" i="64"/>
  <c r="W68" i="64"/>
  <c r="T68" i="64"/>
  <c r="N68" i="64"/>
  <c r="P68" i="64"/>
  <c r="X68" i="64"/>
  <c r="U68" i="64"/>
  <c r="R68" i="64"/>
  <c r="O68" i="64"/>
  <c r="M68" i="64"/>
  <c r="W117" i="64"/>
  <c r="T117" i="64"/>
  <c r="N117" i="64"/>
  <c r="S117" i="64"/>
  <c r="X117" i="64"/>
  <c r="U117" i="64"/>
  <c r="R117" i="64"/>
  <c r="O117" i="64"/>
  <c r="V117" i="64"/>
  <c r="P117" i="64"/>
  <c r="M117" i="64"/>
  <c r="X138" i="64"/>
  <c r="U138" i="64"/>
  <c r="R138" i="64"/>
  <c r="O138" i="64"/>
  <c r="M138" i="64"/>
  <c r="V138" i="64"/>
  <c r="S138" i="64"/>
  <c r="P138" i="64"/>
  <c r="W138" i="64"/>
  <c r="T138" i="64"/>
  <c r="N138" i="64"/>
  <c r="I50" i="64"/>
  <c r="I75" i="64"/>
  <c r="I113" i="64"/>
  <c r="I10" i="64"/>
  <c r="I9" i="64" s="1"/>
  <c r="I28" i="64" s="1"/>
  <c r="L191" i="64" l="1"/>
  <c r="Q191" i="64" s="1"/>
  <c r="Q9" i="64"/>
  <c r="L28" i="64"/>
  <c r="Q50" i="64"/>
  <c r="L48" i="64"/>
  <c r="Q150" i="64"/>
  <c r="L172" i="64"/>
  <c r="Q172" i="64" s="1"/>
  <c r="Q113" i="64"/>
  <c r="L131" i="64"/>
  <c r="Q131" i="64" s="1"/>
  <c r="W172" i="64"/>
  <c r="T172" i="64"/>
  <c r="N172" i="64"/>
  <c r="X172" i="64"/>
  <c r="U172" i="64"/>
  <c r="R172" i="64"/>
  <c r="O172" i="64"/>
  <c r="M172" i="64"/>
  <c r="V172" i="64"/>
  <c r="S172" i="64"/>
  <c r="P172" i="64"/>
  <c r="X50" i="64"/>
  <c r="U50" i="64"/>
  <c r="R50" i="64"/>
  <c r="O50" i="64"/>
  <c r="M50" i="64"/>
  <c r="V50" i="64"/>
  <c r="S50" i="64"/>
  <c r="P50" i="64"/>
  <c r="W50" i="64"/>
  <c r="T50" i="64"/>
  <c r="N50" i="64"/>
  <c r="M191" i="64"/>
  <c r="V191" i="64"/>
  <c r="S191" i="64"/>
  <c r="P191" i="64"/>
  <c r="W191" i="64"/>
  <c r="T191" i="64"/>
  <c r="N191" i="64"/>
  <c r="X191" i="64"/>
  <c r="U191" i="64"/>
  <c r="R191" i="64"/>
  <c r="O191" i="64"/>
  <c r="W199" i="64"/>
  <c r="T199" i="64"/>
  <c r="N199" i="64"/>
  <c r="X199" i="64"/>
  <c r="U199" i="64"/>
  <c r="R199" i="64"/>
  <c r="O199" i="64"/>
  <c r="M199" i="64"/>
  <c r="V199" i="64"/>
  <c r="P199" i="64"/>
  <c r="M42" i="64"/>
  <c r="V42" i="64"/>
  <c r="S42" i="64"/>
  <c r="P42" i="64"/>
  <c r="W42" i="64"/>
  <c r="T42" i="64"/>
  <c r="N42" i="64"/>
  <c r="X42" i="64"/>
  <c r="U42" i="64"/>
  <c r="R42" i="64"/>
  <c r="X75" i="64"/>
  <c r="U75" i="64"/>
  <c r="R75" i="64"/>
  <c r="O75" i="64"/>
  <c r="M75" i="64"/>
  <c r="V75" i="64"/>
  <c r="S75" i="64"/>
  <c r="P75" i="64"/>
  <c r="W75" i="64"/>
  <c r="T75" i="64"/>
  <c r="N75" i="64"/>
  <c r="X150" i="64"/>
  <c r="U150" i="64"/>
  <c r="R150" i="64"/>
  <c r="O150" i="64"/>
  <c r="M150" i="64"/>
  <c r="V150" i="64"/>
  <c r="S150" i="64"/>
  <c r="P150" i="64"/>
  <c r="W150" i="64"/>
  <c r="T150" i="64"/>
  <c r="N150" i="64"/>
  <c r="W10" i="64"/>
  <c r="T10" i="64"/>
  <c r="N10" i="64"/>
  <c r="X10" i="64"/>
  <c r="U10" i="64"/>
  <c r="R10" i="64"/>
  <c r="O10" i="64"/>
  <c r="M10" i="64"/>
  <c r="V10" i="64"/>
  <c r="S10" i="64"/>
  <c r="P10" i="64"/>
  <c r="I131" i="64"/>
  <c r="M113" i="64"/>
  <c r="X113" i="64"/>
  <c r="V113" i="64"/>
  <c r="S113" i="64"/>
  <c r="P113" i="64"/>
  <c r="U113" i="64"/>
  <c r="R113" i="64"/>
  <c r="W113" i="64"/>
  <c r="T113" i="64"/>
  <c r="N113" i="64"/>
  <c r="O113" i="64"/>
  <c r="I48" i="64"/>
  <c r="I94" i="64" s="1"/>
  <c r="I210" i="64" s="1"/>
  <c r="M210" i="64" l="1"/>
  <c r="N210" i="64"/>
  <c r="O210" i="64"/>
  <c r="N28" i="64"/>
  <c r="M28" i="64"/>
  <c r="L94" i="64"/>
  <c r="Q94" i="64" s="1"/>
  <c r="Q48" i="64"/>
  <c r="Q28" i="64"/>
  <c r="T48" i="64"/>
  <c r="X48" i="64"/>
  <c r="U48" i="64"/>
  <c r="R48" i="64"/>
  <c r="O48" i="64"/>
  <c r="M48" i="64"/>
  <c r="V48" i="64"/>
  <c r="S48" i="64"/>
  <c r="P48" i="64"/>
  <c r="N48" i="64"/>
  <c r="W48" i="64"/>
  <c r="W131" i="64"/>
  <c r="T131" i="64"/>
  <c r="N131" i="64"/>
  <c r="X131" i="64"/>
  <c r="U131" i="64"/>
  <c r="R131" i="64"/>
  <c r="O131" i="64"/>
  <c r="M131" i="64"/>
  <c r="V131" i="64"/>
  <c r="S131" i="64"/>
  <c r="P131" i="64"/>
  <c r="W9" i="64"/>
  <c r="T9" i="64"/>
  <c r="N9" i="64"/>
  <c r="X9" i="64"/>
  <c r="U9" i="64"/>
  <c r="R9" i="64"/>
  <c r="O9" i="64"/>
  <c r="M9" i="64"/>
  <c r="V9" i="64"/>
  <c r="S9" i="64"/>
  <c r="P9" i="64"/>
  <c r="L210" i="64" l="1"/>
  <c r="Q210" i="64" s="1"/>
  <c r="W28" i="64"/>
  <c r="X28" i="64"/>
  <c r="U28" i="64"/>
  <c r="R28" i="64"/>
  <c r="O28" i="64"/>
  <c r="T28" i="64"/>
  <c r="V28" i="64"/>
  <c r="S28" i="64"/>
  <c r="P28" i="64"/>
  <c r="W94" i="64"/>
  <c r="T94" i="64"/>
  <c r="N94" i="64"/>
  <c r="S94" i="64"/>
  <c r="P94" i="64"/>
  <c r="X94" i="64"/>
  <c r="U94" i="64"/>
  <c r="R94" i="64"/>
  <c r="O94" i="64"/>
  <c r="V94" i="64"/>
  <c r="M94" i="64"/>
  <c r="S210" i="64"/>
  <c r="P210" i="64" l="1"/>
  <c r="R210" i="64"/>
  <c r="T210" i="64"/>
  <c r="U210" i="64"/>
  <c r="V210" i="64"/>
  <c r="W210" i="64"/>
  <c r="X210" i="64"/>
</calcChain>
</file>

<file path=xl/sharedStrings.xml><?xml version="1.0" encoding="utf-8"?>
<sst xmlns="http://schemas.openxmlformats.org/spreadsheetml/2006/main" count="967" uniqueCount="399">
  <si>
    <t>CONCEPTO</t>
  </si>
  <si>
    <t>M02</t>
  </si>
  <si>
    <t>CONVENIOS</t>
  </si>
  <si>
    <t>APORTACIONES FEDERALES EJERCICIO 2016</t>
  </si>
  <si>
    <t>APORTACIONES</t>
  </si>
  <si>
    <t>PARTICIPACIONES</t>
  </si>
  <si>
    <t>15</t>
  </si>
  <si>
    <t>11</t>
  </si>
  <si>
    <t xml:space="preserve">MUNICIPIO DE ACÁMBARO, GTO. </t>
  </si>
  <si>
    <t>IMPUESTOS</t>
  </si>
  <si>
    <t>CONTRIBUCIONES DE MEJORAS</t>
  </si>
  <si>
    <t>DERECHOS</t>
  </si>
  <si>
    <t>PRODUCTOS</t>
  </si>
  <si>
    <t>APROVECHAMIENTOS</t>
  </si>
  <si>
    <t>REMANENTE FI 2022</t>
  </si>
  <si>
    <t>REMANENTE CONVENIOS ESTATALES 2022</t>
  </si>
  <si>
    <t>SOCIEDAD</t>
  </si>
  <si>
    <t>FONDO</t>
  </si>
  <si>
    <t>RUBRO</t>
  </si>
  <si>
    <t>TIPO</t>
  </si>
  <si>
    <t>CLASE</t>
  </si>
  <si>
    <t>CRI</t>
  </si>
  <si>
    <t>ESTIMADO</t>
  </si>
  <si>
    <t>AUMENTO</t>
  </si>
  <si>
    <t>DISMINUCIÓN</t>
  </si>
  <si>
    <t>PRIMERA  MODIFICACIÓN</t>
  </si>
  <si>
    <t>00</t>
  </si>
  <si>
    <t>IMPUESTOS SOBRE LOS INGRESOS</t>
  </si>
  <si>
    <t>01</t>
  </si>
  <si>
    <t>110100</t>
  </si>
  <si>
    <t>IMPUESTOS SOBRE JUEGOS Y APUESTAS PERMITIDAS</t>
  </si>
  <si>
    <t>03</t>
  </si>
  <si>
    <t>110300</t>
  </si>
  <si>
    <t>IMPUESTOS SOBRE RIFAS SORTEOS, LOTERÍAS Y CONCURSOS</t>
  </si>
  <si>
    <t>IMPUESTOS SOBRE EL PATRIMONIO</t>
  </si>
  <si>
    <t>IMPUESTO PREDIAL</t>
  </si>
  <si>
    <t>120101</t>
  </si>
  <si>
    <t>02</t>
  </si>
  <si>
    <t>120102</t>
  </si>
  <si>
    <t>REZAGO DE IMPUESTO PREDIAL</t>
  </si>
  <si>
    <t>120200</t>
  </si>
  <si>
    <t>IMPUESTO SOBRE DIVISIÓN Y LOTIFICACIÓN DE INMUEBLES</t>
  </si>
  <si>
    <t>120300</t>
  </si>
  <si>
    <t>IMPUESTO SOBRE ADQUISICIÓN DE BIENES INMUEBLES</t>
  </si>
  <si>
    <t>IMPUESTO SOBRE LA PRODUCCIÓN, EL CONSUMO Y LAS TRANSACCIONES</t>
  </si>
  <si>
    <t>130100</t>
  </si>
  <si>
    <t>EXPLOTACIÓN DE MÁRMOLES, CANTERAS, PIZARRAS, BASALTOS, CAL, ENTRE OTRAS</t>
  </si>
  <si>
    <t>130300</t>
  </si>
  <si>
    <t>IMPUESTO DE FRACCIONAMIENTOS</t>
  </si>
  <si>
    <t>130400</t>
  </si>
  <si>
    <t>IMPUESTO SOBRE DIVERSIONES Y ESPECTÁCULOS PÚBLICOS</t>
  </si>
  <si>
    <t>ACCESORIOS DE LOS IMPUESTOS</t>
  </si>
  <si>
    <t>170100</t>
  </si>
  <si>
    <t>RECARGOS</t>
  </si>
  <si>
    <t>170200</t>
  </si>
  <si>
    <t>MULTAS</t>
  </si>
  <si>
    <t>170300</t>
  </si>
  <si>
    <t>GASTOS DE EJECUCIÓN</t>
  </si>
  <si>
    <t>TOTAL IMPUESTOS</t>
  </si>
  <si>
    <t>CONTRIBUCIONES DE MEJORAS POR OBRAS PÚBLICAS</t>
  </si>
  <si>
    <t>310100</t>
  </si>
  <si>
    <t>POR EJECUCIÓN DE OBRAS PÚBLICAS URBANAS</t>
  </si>
  <si>
    <t>310200</t>
  </si>
  <si>
    <t>POR EJECUCIÓN DE OBRAS PÚBLICAS RURALES</t>
  </si>
  <si>
    <t>310300</t>
  </si>
  <si>
    <t>POR APORTACIÓN DE OBRA ALUMBRADO PÚBLICO</t>
  </si>
  <si>
    <t>TOTAL CONTRIBUCIONES DE MEJORAS</t>
  </si>
  <si>
    <t>41</t>
  </si>
  <si>
    <t>DERECHOS POR EL USO, GOCE, APROVECHAMIENTO O EXPLOTACIÓN DE BIENES DE DOMINIO PÚBLICO</t>
  </si>
  <si>
    <t>410100</t>
  </si>
  <si>
    <t>OCUPACIÓN, USO Y APROVECHAMIENTO DE LOS BIENES MUEBLES DE DOMINIO PÚBLICO DEL MUNICIPIO</t>
  </si>
  <si>
    <t>410200</t>
  </si>
  <si>
    <t>EXPLOTACIÓN, USO DE BIENES MUEBLES O INMUEBLES PROPIEDAD DEL MUNICIPIO</t>
  </si>
  <si>
    <t>410300</t>
  </si>
  <si>
    <t>COMERCIO AMBULANTE</t>
  </si>
  <si>
    <t>43</t>
  </si>
  <si>
    <t>DERECHOS POR PRESTACIÓN DE SERVICIOS</t>
  </si>
  <si>
    <t>430100</t>
  </si>
  <si>
    <t>POR SERVICIOS DE LIMPIA</t>
  </si>
  <si>
    <t>POR LOS SERVICIOS DE PANTEONES</t>
  </si>
  <si>
    <t>430201</t>
  </si>
  <si>
    <t>PANTEÓN MUNICIPAL (1)</t>
  </si>
  <si>
    <t>430202</t>
  </si>
  <si>
    <t>PANTEÓN MUNICIPAL (2)</t>
  </si>
  <si>
    <t>430203</t>
  </si>
  <si>
    <t>PANTEÓN JARDINES</t>
  </si>
  <si>
    <t>04</t>
  </si>
  <si>
    <t>430204</t>
  </si>
  <si>
    <t>PANTEÓN IRÁMUCO</t>
  </si>
  <si>
    <t>05</t>
  </si>
  <si>
    <t>430205</t>
  </si>
  <si>
    <t>PANTEÓN ANDOCUTÍN</t>
  </si>
  <si>
    <t>06</t>
  </si>
  <si>
    <t>430206</t>
  </si>
  <si>
    <t>PANTEÓN PARÁCUARO</t>
  </si>
  <si>
    <t>07</t>
  </si>
  <si>
    <t>430207</t>
  </si>
  <si>
    <t>PANTEÓN JARAL DEL REFUGIO</t>
  </si>
  <si>
    <t>08</t>
  </si>
  <si>
    <t>430208</t>
  </si>
  <si>
    <t>PANTEÓN CHAMACUARO</t>
  </si>
  <si>
    <t>09</t>
  </si>
  <si>
    <t>430209</t>
  </si>
  <si>
    <t>PANTEÓN SAN DIEGO</t>
  </si>
  <si>
    <t>10</t>
  </si>
  <si>
    <t>430210</t>
  </si>
  <si>
    <t>PANTEÓN CHUPICUARO</t>
  </si>
  <si>
    <t>430211</t>
  </si>
  <si>
    <t>PANTEÓN GAYTAN</t>
  </si>
  <si>
    <t>12</t>
  </si>
  <si>
    <t>430212</t>
  </si>
  <si>
    <t>PANTEÓN TOCUARO</t>
  </si>
  <si>
    <t>13</t>
  </si>
  <si>
    <t>430213</t>
  </si>
  <si>
    <t>PANTEÓN AGUA CALIENTE</t>
  </si>
  <si>
    <t>14</t>
  </si>
  <si>
    <t>430214</t>
  </si>
  <si>
    <t>PANTEÓN ARROLLO DE LA LUNA</t>
  </si>
  <si>
    <t>430215</t>
  </si>
  <si>
    <t>PANTEÓN EL RODEO</t>
  </si>
  <si>
    <t>16</t>
  </si>
  <si>
    <t>430216</t>
  </si>
  <si>
    <t>SERVICIOS DE TRASLADO O CREMACIÓN</t>
  </si>
  <si>
    <t>17</t>
  </si>
  <si>
    <t>430217</t>
  </si>
  <si>
    <t>SERVICIO DE MANTENIMIENTO PANTEÓN MUNICIPAL</t>
  </si>
  <si>
    <t>18</t>
  </si>
  <si>
    <t>430218</t>
  </si>
  <si>
    <t>SERVICIO DE MANTENIMIENTO PANTEÓN JARIPEO</t>
  </si>
  <si>
    <t>19</t>
  </si>
  <si>
    <t>430219</t>
  </si>
  <si>
    <t>SERVICIO DE LOZAS PARA FOSA</t>
  </si>
  <si>
    <t>430300</t>
  </si>
  <si>
    <t>POR SERVICIOS DE RASTRO</t>
  </si>
  <si>
    <t>430400</t>
  </si>
  <si>
    <t>POR SERVICIOS DE SEGURIDAD PÚBLICA</t>
  </si>
  <si>
    <t>430500</t>
  </si>
  <si>
    <t>POR LOS SERVICIOS DE TRANSPORTE PÚBLICO</t>
  </si>
  <si>
    <t>430600</t>
  </si>
  <si>
    <t>POR LOS SERVICIOS DE TRÁNSITO Y VIALIDAD</t>
  </si>
  <si>
    <t>430900</t>
  </si>
  <si>
    <t>POR LOS SERVICIOS DE PROTECCIÓN CIVIL</t>
  </si>
  <si>
    <t>POR LOS SERVICIOS DE OBRA PÚBLICA Y DESARROLLO URBANO</t>
  </si>
  <si>
    <t>431001</t>
  </si>
  <si>
    <t>POR SERVICIOS DE DESARROLLO URBANO</t>
  </si>
  <si>
    <t>431002</t>
  </si>
  <si>
    <t>LICENCIAS Y REFRENDOS DE USO DE SUELO</t>
  </si>
  <si>
    <t>431003</t>
  </si>
  <si>
    <t>EXPEDICIÓN DE LICENCIAS, PERMISOS Y AUTORIZACIÓN PARA COLOCACIÓN DE ANUNCIOS PÚBLICOS EN MATERIA DE DESARROLLO URBANO</t>
  </si>
  <si>
    <t>431100</t>
  </si>
  <si>
    <t>POR LOS SERVICIOS CATASTRALES Y PRÁCTICA DE AVALÚOS</t>
  </si>
  <si>
    <t>431200</t>
  </si>
  <si>
    <t>POR SERVICIOS EN MATERIA DE FRACCIONAMIENTOS Y CONDOMINIOS</t>
  </si>
  <si>
    <t>431300</t>
  </si>
  <si>
    <t>POR LA EXPEDICIÓN DE LICENCIAS O PERMISOS PARA EL ESTABLECIMIENTO DE ANUNCIOS EN MATERIA DE FISCALIZACIÓN</t>
  </si>
  <si>
    <t>431500</t>
  </si>
  <si>
    <t>POR SERVICIO EN MATERIA AMBIENTAL</t>
  </si>
  <si>
    <t>431600</t>
  </si>
  <si>
    <t>POR LA EXPEDICIÓN DE DOCUMENTOS, TALES COMO: CONSTANCIAS, CERTIFICADOS, CERTIFICACIONES, CARTAS ENTRE OTROS</t>
  </si>
  <si>
    <t>431700</t>
  </si>
  <si>
    <t>POR PAGO DE CONCESIÓN, TRASPASO, CAMBIOS DE GIROS EN LOS MERCADOS PÚBLICOS MUNICIPALES</t>
  </si>
  <si>
    <t>431800</t>
  </si>
  <si>
    <t>POR LOS SERVICIOS DE ALUMBRADO PÚBLICO</t>
  </si>
  <si>
    <t>431900</t>
  </si>
  <si>
    <t>POR LOS SERVICIOS DE AGUA POTABLE, DRENAJE Y ALCANTARILLADO</t>
  </si>
  <si>
    <t>20</t>
  </si>
  <si>
    <t>432000</t>
  </si>
  <si>
    <t>POR SERVICIOS DE CULTURA (CASA DE CULTURA)</t>
  </si>
  <si>
    <t>21</t>
  </si>
  <si>
    <t>432100</t>
  </si>
  <si>
    <t>POR SERVICIOS DE ASISTENCIA SOCIAL</t>
  </si>
  <si>
    <t>22</t>
  </si>
  <si>
    <t>432200</t>
  </si>
  <si>
    <t>POR SERVICIOS DE JUVENTUD Y DEPORTE</t>
  </si>
  <si>
    <t>45</t>
  </si>
  <si>
    <t>ACCESORIOS DE DERECHOS</t>
  </si>
  <si>
    <t>450101</t>
  </si>
  <si>
    <t>TOTAL DERECHOS</t>
  </si>
  <si>
    <t>51</t>
  </si>
  <si>
    <t>CAPITALES Y VALORES</t>
  </si>
  <si>
    <t>510101</t>
  </si>
  <si>
    <t>INTERESES CUENTA CORRIENTE</t>
  </si>
  <si>
    <t>510102</t>
  </si>
  <si>
    <t>INTERESES CONVENIOS ESTATALES/FEDERALES</t>
  </si>
  <si>
    <t>510103</t>
  </si>
  <si>
    <t>INTERESES FAISM</t>
  </si>
  <si>
    <t>510104</t>
  </si>
  <si>
    <t>INTERESES FORTAMUN</t>
  </si>
  <si>
    <t>USO Y ARRENDAMIENTO DE BIENES INMUEBLES PROPIEDAD DEL MUNICIPIO CON PARTICULARES</t>
  </si>
  <si>
    <t>510201</t>
  </si>
  <si>
    <t>ARRENDAMIENTO</t>
  </si>
  <si>
    <t>510202</t>
  </si>
  <si>
    <t>OCUPACIÓN DE ESPACIOS PÚBLICOS COMUDE</t>
  </si>
  <si>
    <t>MERCADOS MUNICIPALES</t>
  </si>
  <si>
    <t>510219</t>
  </si>
  <si>
    <t>MERCADO HIDALGO</t>
  </si>
  <si>
    <t>510220</t>
  </si>
  <si>
    <t>MERCADO SOSTENES ROCHA</t>
  </si>
  <si>
    <t>510221</t>
  </si>
  <si>
    <t>MERCADO JESÚS ROMERO FLORES</t>
  </si>
  <si>
    <t>510222</t>
  </si>
  <si>
    <t>MERCADO SAN ANTONIO</t>
  </si>
  <si>
    <t>510301</t>
  </si>
  <si>
    <t>FORMAS VALORADAS</t>
  </si>
  <si>
    <t>510401</t>
  </si>
  <si>
    <t>SERVICIOS DE ENLACE CON LA SECRETARIA DE RELACIONES EXTERIORES</t>
  </si>
  <si>
    <t>510501</t>
  </si>
  <si>
    <t>PRO SERVICIOS EN MATERIA DE ACCESO A LA INFORMACIÓN PÚBLICA</t>
  </si>
  <si>
    <t>510601</t>
  </si>
  <si>
    <t>ENAJENACIÓN DE BIENES MUEBLES</t>
  </si>
  <si>
    <t>OTROS PRODUCTOS</t>
  </si>
  <si>
    <t>510901</t>
  </si>
  <si>
    <t xml:space="preserve">VENDEDORES SEMIFIJOS </t>
  </si>
  <si>
    <t>510902</t>
  </si>
  <si>
    <t>VENDEDORES AMBULANTES</t>
  </si>
  <si>
    <t>510903</t>
  </si>
  <si>
    <t>VENDEDORES EXPLANADA VÍA PÚBLICA</t>
  </si>
  <si>
    <t>510904</t>
  </si>
  <si>
    <t>RUTA HIDALGO VÍA PÚBLICA</t>
  </si>
  <si>
    <t>510905</t>
  </si>
  <si>
    <t>RUTA ALDAMA VÍA PÚBLICA</t>
  </si>
  <si>
    <t>510906</t>
  </si>
  <si>
    <t>RUTA ABASOLO VÍA PÚBLICA</t>
  </si>
  <si>
    <t>510907</t>
  </si>
  <si>
    <t>RUTA ORILLAS VÍA PÚBLICA</t>
  </si>
  <si>
    <t>510908</t>
  </si>
  <si>
    <t>RUTA NOCTURNA VÍA PÚBLICA</t>
  </si>
  <si>
    <t>510909</t>
  </si>
  <si>
    <t>TIANGUIS SAN ISIDRO (VIERNES)</t>
  </si>
  <si>
    <t>510910</t>
  </si>
  <si>
    <t>TIANGUIS PARQUE ZARAGOZA (VIERNES)</t>
  </si>
  <si>
    <t>510911</t>
  </si>
  <si>
    <t>TIANGUIS PARQUE ZARAGOZA (DOMINGO)</t>
  </si>
  <si>
    <t>510912</t>
  </si>
  <si>
    <t>TIANGUIS PILA TAURINA (DOMINGO)</t>
  </si>
  <si>
    <t>510913</t>
  </si>
  <si>
    <t>PASE A 1ER CUADRO</t>
  </si>
  <si>
    <t>510914</t>
  </si>
  <si>
    <t>USO DE PISO POR CAJÓN A TAXIS</t>
  </si>
  <si>
    <t>510915</t>
  </si>
  <si>
    <t>FLETE DE TRASLADO DE MATERIAL PARA CAMINOS RURALES</t>
  </si>
  <si>
    <t>510916</t>
  </si>
  <si>
    <t>CUALQUIER ACTO PRODUCTIVO</t>
  </si>
  <si>
    <t xml:space="preserve">TOTAL PRODUCTOS </t>
  </si>
  <si>
    <t>61</t>
  </si>
  <si>
    <t>610100</t>
  </si>
  <si>
    <t>BASES PARA LICITACIÓN Y MOVIMIENTOS PADRONES MUNICIPALES</t>
  </si>
  <si>
    <t>610400</t>
  </si>
  <si>
    <t>INDEMNIZACIONES</t>
  </si>
  <si>
    <t>610601</t>
  </si>
  <si>
    <t>MULTAS EN MATERIA DE TRANSPORTE PÚBLICO</t>
  </si>
  <si>
    <t>610602</t>
  </si>
  <si>
    <t>MULTAS EN MATERIA DE SEGURIDAD PÚBLICA</t>
  </si>
  <si>
    <t>610603</t>
  </si>
  <si>
    <t>MULTAS EN MATERIA DE TRÁNSITO MUNICIPAL</t>
  </si>
  <si>
    <t>610604</t>
  </si>
  <si>
    <t>MULTAS EN MATERIA DE PROTECCIÓN CIVIL</t>
  </si>
  <si>
    <t>610605</t>
  </si>
  <si>
    <t>MULTAS POR DESARROLLO URBANO</t>
  </si>
  <si>
    <t>610606</t>
  </si>
  <si>
    <t>MULTAS EN MATERIA AMBIENTAL</t>
  </si>
  <si>
    <t>610607</t>
  </si>
  <si>
    <t>MULTA EN MATERIA DE CONTROL ANIMAL</t>
  </si>
  <si>
    <t>610608</t>
  </si>
  <si>
    <t xml:space="preserve">MULTAS EN COMERCIO DE ALCOHOLES </t>
  </si>
  <si>
    <t>610609</t>
  </si>
  <si>
    <t>MULTAS POR TRÁMITE EXTEMPORÁNEO DE DATOS DIVERSOS EN AVISOS DE TRASLADO DE DOMINIO</t>
  </si>
  <si>
    <t>610610</t>
  </si>
  <si>
    <t>MULTAS POR PRESENTACIÓN DE AVISOS NOTARIALES</t>
  </si>
  <si>
    <t>610611</t>
  </si>
  <si>
    <t>MULTAS POR CONSIGNACIÓN EXTEMPORÁNEA DE DATOS DIVERSOS EN AVISOS DE TRASLADO DE DOMINIO</t>
  </si>
  <si>
    <t>OTROS APROVECHAMIENTOS</t>
  </si>
  <si>
    <t>610701</t>
  </si>
  <si>
    <t>EXPEDICIÓN DE LICENCIAS PARA CONDUCIR</t>
  </si>
  <si>
    <t>610702</t>
  </si>
  <si>
    <t>VO. BO. INSPECCIÓN Y FISCALIZACIÓN</t>
  </si>
  <si>
    <t>610703</t>
  </si>
  <si>
    <t>DAÑOS AL MUNICIPIO EN MATERIA DE DESARROLLO URBANO</t>
  </si>
  <si>
    <t>610704</t>
  </si>
  <si>
    <t>610801</t>
  </si>
  <si>
    <t>REINTEGROS</t>
  </si>
  <si>
    <t>ACCESORIOS DE APROVECHAMIENTOS</t>
  </si>
  <si>
    <t>630101</t>
  </si>
  <si>
    <t>RECARGOS VARIOS</t>
  </si>
  <si>
    <t>630302</t>
  </si>
  <si>
    <t>TOTAL APROVECHAMIENTOS</t>
  </si>
  <si>
    <t>PARTICIPACIONES, APORTACIONES, CONVENIOS, INCENTIVOS DE LA COLABORACIÓN FISCAL Y FONDOS DISTINTOS DE APORTACIONES</t>
  </si>
  <si>
    <t>81</t>
  </si>
  <si>
    <t>810100</t>
  </si>
  <si>
    <t>FONDO GENERAL</t>
  </si>
  <si>
    <t>810200</t>
  </si>
  <si>
    <t>FOMENTO MUNICIPAL</t>
  </si>
  <si>
    <t>810300</t>
  </si>
  <si>
    <t>FONDO DE FISCALIZACIÓN Y RECAUDACIÓN</t>
  </si>
  <si>
    <t>810400</t>
  </si>
  <si>
    <t>IMPUESTO ESPECIAL SOBRE PRODUCCIÓN Y SERVICIOS</t>
  </si>
  <si>
    <t>810500</t>
  </si>
  <si>
    <t>GASOLINA Y DIESEL</t>
  </si>
  <si>
    <t>810600</t>
  </si>
  <si>
    <t>FONDO DE IMPUESTO SOBRE LA RENTA</t>
  </si>
  <si>
    <t>82</t>
  </si>
  <si>
    <t>FONDO DE APORTACIÓN PARA LA INFRAESTRUCTURA SOCIAL MUNICIPAL</t>
  </si>
  <si>
    <t>FONDO PARA EL FORTALECIMIENTO DE LOS MUNICIPIOS</t>
  </si>
  <si>
    <t>83</t>
  </si>
  <si>
    <t>830100</t>
  </si>
  <si>
    <t>CONVENIOS CON LA FEDERACIÓN</t>
  </si>
  <si>
    <t>84</t>
  </si>
  <si>
    <t>INCENTIVOS DERIVADOS DE LA COLABORACIÓN FISCAL</t>
  </si>
  <si>
    <t>840100</t>
  </si>
  <si>
    <t>FONDO DE COMPENSACIÓN ISAN</t>
  </si>
  <si>
    <t>840200</t>
  </si>
  <si>
    <t>IMPUESTO SOBRE AUTOMÓVILES NUEVOS</t>
  </si>
  <si>
    <t>840600</t>
  </si>
  <si>
    <t>ALCOHOLES</t>
  </si>
  <si>
    <t>TOTAL PARTICIPACIONES, APORTACIONES, CONVENIOS, INCENTIVOS DE LA COLABORACIÓN FISCAL Y FONDOS DISTINTOS DE APORTACIONES</t>
  </si>
  <si>
    <t>TRANSFERENCIAS, ASIGNACIONES, SUBSIDIOS Y SUBVENCIONES Y PENSIONES Y JUBILACIONES</t>
  </si>
  <si>
    <t>91</t>
  </si>
  <si>
    <t>TRANSFERENCIAS Y ASIGNACIONES</t>
  </si>
  <si>
    <t>910100</t>
  </si>
  <si>
    <t>TRANSFERENCIAS Y ASIGNACIONES FEDERALES</t>
  </si>
  <si>
    <t>910200</t>
  </si>
  <si>
    <t>TRANSFERENCIAS Y ASIGNACIONES ESTATALES</t>
  </si>
  <si>
    <t>TOTAL TRANSFERENCIAS, ASIGNACIONES, SUBSIDIOS Y SUBVENCIONES Y PENSIONES Y JUBILACIONES A ORGANISMOS PARAMUNICIPALES</t>
  </si>
  <si>
    <t>DISPONIBILIDAD DE RECURSOS PARA APLICAR EN EL EJERCICIO SIGUIENTE</t>
  </si>
  <si>
    <t>TOTAL INGRESOS DERIVADOS DE FINANCIAMIENTO</t>
  </si>
  <si>
    <t>TOTAL</t>
  </si>
  <si>
    <t>ENERO</t>
  </si>
  <si>
    <t>FEBRERO</t>
  </si>
  <si>
    <t xml:space="preserve">MARZO </t>
  </si>
  <si>
    <t>ABRIL</t>
  </si>
  <si>
    <t xml:space="preserve">MAYO </t>
  </si>
  <si>
    <t>JUNIO</t>
  </si>
  <si>
    <t xml:space="preserve">JULIO </t>
  </si>
  <si>
    <t>AGOSTO</t>
  </si>
  <si>
    <t>SEPTIEMBRE</t>
  </si>
  <si>
    <t xml:space="preserve">OCTUBRE </t>
  </si>
  <si>
    <t xml:space="preserve">NOVIEMBRE </t>
  </si>
  <si>
    <t>DICIEMBRE</t>
  </si>
  <si>
    <t>IMPUESTOS Al COMERCIO EXTERIOR</t>
  </si>
  <si>
    <t>IMPUESTO SOBRE NOMINA Y ASIMILADOS</t>
  </si>
  <si>
    <t>IMPUESTOS ECOLOGICOS</t>
  </si>
  <si>
    <t>OTROS IMPUESTOS</t>
  </si>
  <si>
    <t>IMPUESTOS NO COMPRENDIDOS EN LA LEY DE INGRESOS VIGENTES, CAUSADOS EN EJERCICIOS FISCALES ANTERIORES PENDIENTES DE LIQUIDACION DE PAGOS</t>
  </si>
  <si>
    <t>CUOTAS Y APORTACIONES DE SEGURIDAD SOCIAL</t>
  </si>
  <si>
    <t xml:space="preserve">APORTACIONES PARA FONDO DE VIVIENDA 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</si>
  <si>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</si>
  <si>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</si>
  <si>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</si>
  <si>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</si>
  <si>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TOTAL CUOTAS Y APORTACIONES DE SEGURIDAD SOCIAL</t>
  </si>
  <si>
    <t>CONTRIBUCIONES DE MEJORA NO COMPRENDIDAS EN LA LEY DE INGRESOS VIGENTE, CAUSADAS EN EJERCICIOS FISCALES ANTERIORES PENDIENTES DE LIQUIDAR O PAGO</t>
  </si>
  <si>
    <t>44</t>
  </si>
  <si>
    <t>OTROS DERECHOS</t>
  </si>
  <si>
    <t>49</t>
  </si>
  <si>
    <t>DERECHOS NO COMPRENDIDOS EN LA LEY DE INGRESOS VIGENTES, CAUSADOS EN EJERCICIOS FISCALES ANTERIORES PENDIENTES DE LIQUIDACION DE PAGO</t>
  </si>
  <si>
    <t>APROVECHAMIENTOS PATRIMONIALES</t>
  </si>
  <si>
    <t>APROVECHAMIENTOS NO COMPRENDIDO EN LA LEY DE INGRESOS VIGENTES CAUSADOS EN EJERCICIOS FISCALES ANTERIORES PENDIENTES DE LIQUIDAR O PAGO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</si>
  <si>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</si>
  <si>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</si>
  <si>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</si>
  <si>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</si>
  <si>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</si>
  <si>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</si>
  <si>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</si>
  <si>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</si>
  <si>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</si>
  <si>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INGRESOS POR VENTA DE BIENES Y PRESTACION DE SERVICIOS DE INSTITUCIONES PUBLICAS DE SEGURIDAD SOCIAL</t>
  </si>
  <si>
    <t>62</t>
  </si>
  <si>
    <t>69</t>
  </si>
  <si>
    <t>INGRESOS POR VENTA DE BIENES, PRESTACION DE SERVICIOS Y OTROS INGRESOS</t>
  </si>
  <si>
    <t>INGRESOS POR VENTA DE BIENES Y PRESTACION DE SERVICIOS DE EMPRESAS PRODUCTIVAS DEL ESTADO</t>
  </si>
  <si>
    <t>INGRESOS POR VENTA DE BIENES Y PRESTACION DE SERVICIOS DE ENTIDADES PARAESTATALES Y FIDEICOMISOS NO EMPRESARIALES Y NO FINANCIEROS</t>
  </si>
  <si>
    <t>INGRESOS POR VENTA DE BIENES Y PRESTACION DE SERVICIOS DE ENTIDADES PARAESTATALES EMPRESARIALES  NO FINANCIEROS CON PARTICIPACION ESTATAL MAYORITARIA</t>
  </si>
  <si>
    <t>INGRESOS POR VENTA DE BIENES Y PRESTACION DE SERVICIOS DE ENTIDADES PARAESTATALES EMPRESARIALES  FINANCIEROS MONETARIAS CON PARTICIPACION ESTATAL MAYORITARIA</t>
  </si>
  <si>
    <t>INGRESOS POR VENTA DE BIENES Y PRESTACION DE SERVICIOS DE ENTIDADES PARAESTATALES EMPRESARIALES  FINANCIEROS NO MONETARIAS CON PARTICIPACION ESTATAL MAYORITARIA</t>
  </si>
  <si>
    <t>INGRESOS POR VENTA DE BIENES Y PRESTACION DE SERVICIOS DE FIDEICOMISO FINANCIERO PUBLICO CON PARTICIPACION ESTATAL MAYORITARIA</t>
  </si>
  <si>
    <t>INGRESOS POR VENTAS DE BIENES Y PRESTACION DE SERVICIOS DE LOS PODERES LEGISLATIVO Y JUDICIAL Y LOS DE ORGANO AUTONOMO</t>
  </si>
  <si>
    <t>OTROS INGRESOS</t>
  </si>
  <si>
    <t>85</t>
  </si>
  <si>
    <t xml:space="preserve">FONDOS DISTINTOS DE APORTACIONES </t>
  </si>
  <si>
    <t>93</t>
  </si>
  <si>
    <t>95</t>
  </si>
  <si>
    <t>97</t>
  </si>
  <si>
    <t>SUDSIDIOS Y SUBVENCIONES</t>
  </si>
  <si>
    <t>PENSIONES Y JUBILACIONES</t>
  </si>
  <si>
    <t>TRANSFERENCIA DEL FONDO MEXICANO DEL PETROLEO PARA LA ESTABILIZACION Y EL DESARROLLO</t>
  </si>
  <si>
    <t>CALENDARIOS DE INGRESOS DEL EJERCICIO FISCAL 2023</t>
  </si>
  <si>
    <t>PRODUCTOS NO COMPRENDIDOS EN LE LEY DE INGRESOS VIGENTES, PENDIENTE DE LIQUIDACION O PAGO</t>
  </si>
  <si>
    <t>INGRESOS DERIVADOS DE FINANCIAMIENTO</t>
  </si>
  <si>
    <t>ENDEUDAMIENTO INTERNO</t>
  </si>
  <si>
    <t>ENDEUDAMIENTO EXTERNO</t>
  </si>
  <si>
    <t>FINANCIAMIENTO INTERNO</t>
  </si>
  <si>
    <t>0</t>
  </si>
  <si>
    <t>610200</t>
  </si>
  <si>
    <t>POR ARRASTRE Y PENSIÓN DE VEHÍCULOS INFRACCIONADOS</t>
  </si>
  <si>
    <t>610300</t>
  </si>
  <si>
    <t>DONATIVOS</t>
  </si>
  <si>
    <t>610500</t>
  </si>
  <si>
    <t>SANCIONES NO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</si>
</sst>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/>
      <bottom/>
      <diagonal/>
    </border>
  </borders>
  <cellStyleXfs count="4">
    <xf numFmtId="0" fontId="0" fillId="2" borderId="0"/>
    <xf numFmtId="0" fontId="5" fillId="0" borderId="0"/>
    <xf numFmtId="0" fontId="3" fillId="2" borderId="0"/>
    <xf numFmtId="43" fontId="1" fillId="0" borderId="0" applyFont="0" applyFill="0" applyBorder="0" applyAlignment="0" applyProtection="0"/>
  </cellStyleXfs>
  <cellXfs count="100">
    <xf numFmtId="0" fontId="0" fillId="2" borderId="0" xfId="0"/>
    <xf numFmtId="49" fontId="2" fillId="2" borderId="0" xfId="2" applyNumberFormat="1" applyFont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/>
    <xf numFmtId="0" fontId="4" fillId="2" borderId="0" xfId="2" applyFont="1" applyAlignment="1">
      <alignment horizontal="center" vertical="center"/>
    </xf>
    <xf numFmtId="0" fontId="4" fillId="2" borderId="0" xfId="2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0" xfId="2" applyFont="1"/>
    <xf numFmtId="0" fontId="2" fillId="4" borderId="1" xfId="2" applyFont="1" applyFill="1" applyBorder="1" applyAlignment="1">
      <alignment horizontal="center" vertical="center" wrapText="1"/>
    </xf>
    <xf numFmtId="0" fontId="0" fillId="2" borderId="0" xfId="2" applyFont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0" fillId="2" borderId="1" xfId="2" applyFont="1" applyBorder="1" applyAlignment="1">
      <alignment horizontal="center" vertical="center"/>
    </xf>
    <xf numFmtId="0" fontId="2" fillId="2" borderId="1" xfId="2" applyFont="1" applyBorder="1" applyAlignment="1">
      <alignment horizontal="center" vertical="center"/>
    </xf>
    <xf numFmtId="49" fontId="0" fillId="2" borderId="1" xfId="2" applyNumberFormat="1" applyFont="1" applyBorder="1" applyAlignment="1">
      <alignment horizontal="center" vertical="center"/>
    </xf>
    <xf numFmtId="0" fontId="2" fillId="0" borderId="1" xfId="2" applyFont="1" applyFill="1" applyBorder="1" applyAlignment="1">
      <alignment vertical="center"/>
    </xf>
    <xf numFmtId="4" fontId="0" fillId="2" borderId="1" xfId="2" applyNumberFormat="1" applyFont="1" applyBorder="1" applyAlignment="1">
      <alignment vertical="center"/>
    </xf>
    <xf numFmtId="0" fontId="0" fillId="2" borderId="1" xfId="2" applyFont="1" applyBorder="1" applyAlignment="1">
      <alignment vertical="center"/>
    </xf>
    <xf numFmtId="0" fontId="4" fillId="5" borderId="1" xfId="2" applyFont="1" applyFill="1" applyBorder="1" applyAlignment="1">
      <alignment horizontal="center" vertical="center"/>
    </xf>
    <xf numFmtId="0" fontId="0" fillId="5" borderId="1" xfId="2" applyFont="1" applyFill="1" applyBorder="1" applyAlignment="1">
      <alignment horizontal="center" vertical="center"/>
    </xf>
    <xf numFmtId="49" fontId="0" fillId="5" borderId="1" xfId="2" applyNumberFormat="1" applyFont="1" applyFill="1" applyBorder="1" applyAlignment="1">
      <alignment horizontal="center" vertical="center"/>
    </xf>
    <xf numFmtId="0" fontId="2" fillId="5" borderId="1" xfId="2" applyFont="1" applyFill="1" applyBorder="1" applyAlignment="1">
      <alignment vertical="center"/>
    </xf>
    <xf numFmtId="4" fontId="2" fillId="5" borderId="1" xfId="2" applyNumberFormat="1" applyFont="1" applyFill="1" applyBorder="1" applyAlignment="1">
      <alignment vertical="center"/>
    </xf>
    <xf numFmtId="0" fontId="6" fillId="5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49" fontId="2" fillId="5" borderId="1" xfId="2" applyNumberFormat="1" applyFont="1" applyFill="1" applyBorder="1" applyAlignment="1">
      <alignment horizontal="center" vertical="center"/>
    </xf>
    <xf numFmtId="0" fontId="2" fillId="5" borderId="1" xfId="2" applyFont="1" applyFill="1" applyBorder="1" applyAlignment="1">
      <alignment vertical="center" wrapText="1"/>
    </xf>
    <xf numFmtId="4" fontId="2" fillId="3" borderId="1" xfId="2" applyNumberFormat="1" applyFont="1" applyFill="1" applyBorder="1" applyAlignment="1">
      <alignment vertical="center"/>
    </xf>
    <xf numFmtId="0" fontId="2" fillId="2" borderId="6" xfId="2" applyFont="1" applyBorder="1" applyAlignment="1">
      <alignment horizontal="left" vertical="center"/>
    </xf>
    <xf numFmtId="4" fontId="2" fillId="2" borderId="6" xfId="2" applyNumberFormat="1" applyFont="1" applyBorder="1" applyAlignment="1">
      <alignment vertical="center"/>
    </xf>
    <xf numFmtId="0" fontId="6" fillId="5" borderId="6" xfId="2" applyFont="1" applyFill="1" applyBorder="1" applyAlignment="1">
      <alignment horizontal="center" vertical="center"/>
    </xf>
    <xf numFmtId="0" fontId="2" fillId="5" borderId="6" xfId="2" applyFont="1" applyFill="1" applyBorder="1" applyAlignment="1">
      <alignment horizontal="center" vertical="center"/>
    </xf>
    <xf numFmtId="49" fontId="2" fillId="5" borderId="6" xfId="2" applyNumberFormat="1" applyFont="1" applyFill="1" applyBorder="1" applyAlignment="1">
      <alignment horizontal="center" vertical="center"/>
    </xf>
    <xf numFmtId="0" fontId="2" fillId="5" borderId="6" xfId="2" applyFont="1" applyFill="1" applyBorder="1" applyAlignment="1">
      <alignment horizontal="left" vertical="center"/>
    </xf>
    <xf numFmtId="4" fontId="2" fillId="5" borderId="6" xfId="2" applyNumberFormat="1" applyFont="1" applyFill="1" applyBorder="1" applyAlignment="1">
      <alignment vertical="center"/>
    </xf>
    <xf numFmtId="0" fontId="2" fillId="5" borderId="6" xfId="2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left" vertical="center"/>
    </xf>
    <xf numFmtId="4" fontId="0" fillId="2" borderId="6" xfId="2" applyNumberFormat="1" applyFont="1" applyBorder="1" applyAlignment="1">
      <alignment vertical="center"/>
    </xf>
    <xf numFmtId="0" fontId="0" fillId="2" borderId="6" xfId="2" applyFont="1" applyBorder="1" applyAlignment="1">
      <alignment vertical="center"/>
    </xf>
    <xf numFmtId="4" fontId="2" fillId="2" borderId="1" xfId="2" applyNumberFormat="1" applyFont="1" applyBorder="1" applyAlignment="1">
      <alignment vertical="center"/>
    </xf>
    <xf numFmtId="0" fontId="4" fillId="0" borderId="5" xfId="2" applyFont="1" applyFill="1" applyBorder="1" applyAlignment="1">
      <alignment horizontal="center" vertical="center"/>
    </xf>
    <xf numFmtId="0" fontId="0" fillId="2" borderId="5" xfId="2" applyFont="1" applyBorder="1" applyAlignment="1">
      <alignment horizontal="center" vertical="center"/>
    </xf>
    <xf numFmtId="49" fontId="0" fillId="2" borderId="5" xfId="2" applyNumberFormat="1" applyFont="1" applyBorder="1" applyAlignment="1">
      <alignment horizontal="center" vertical="center"/>
    </xf>
    <xf numFmtId="0" fontId="0" fillId="2" borderId="5" xfId="2" applyFont="1" applyBorder="1" applyAlignment="1">
      <alignment vertical="center"/>
    </xf>
    <xf numFmtId="4" fontId="0" fillId="2" borderId="5" xfId="2" applyNumberFormat="1" applyFont="1" applyBorder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0" fillId="2" borderId="0" xfId="2" applyFont="1" applyAlignment="1">
      <alignment horizontal="center" vertical="center"/>
    </xf>
    <xf numFmtId="4" fontId="2" fillId="4" borderId="3" xfId="2" applyNumberFormat="1" applyFont="1" applyFill="1" applyBorder="1" applyAlignment="1">
      <alignment vertical="center"/>
    </xf>
    <xf numFmtId="4" fontId="2" fillId="3" borderId="12" xfId="2" applyNumberFormat="1" applyFont="1" applyFill="1" applyBorder="1" applyAlignment="1">
      <alignment vertical="center"/>
    </xf>
    <xf numFmtId="4" fontId="2" fillId="3" borderId="13" xfId="2" applyNumberFormat="1" applyFont="1" applyFill="1" applyBorder="1" applyAlignment="1">
      <alignment vertical="center"/>
    </xf>
    <xf numFmtId="4" fontId="2" fillId="4" borderId="13" xfId="2" applyNumberFormat="1" applyFont="1" applyFill="1" applyBorder="1" applyAlignment="1">
      <alignment vertical="center"/>
    </xf>
    <xf numFmtId="4" fontId="2" fillId="4" borderId="11" xfId="2" applyNumberFormat="1" applyFont="1" applyFill="1" applyBorder="1" applyAlignment="1">
      <alignment vertical="center"/>
    </xf>
    <xf numFmtId="0" fontId="2" fillId="0" borderId="6" xfId="2" applyFont="1" applyFill="1" applyBorder="1" applyAlignment="1">
      <alignment vertical="center"/>
    </xf>
    <xf numFmtId="0" fontId="0" fillId="2" borderId="1" xfId="2" applyFont="1" applyBorder="1" applyAlignment="1">
      <alignment horizontal="justify" vertical="center" wrapText="1"/>
    </xf>
    <xf numFmtId="0" fontId="0" fillId="2" borderId="7" xfId="2" applyFont="1" applyBorder="1" applyAlignment="1">
      <alignment vertical="center"/>
    </xf>
    <xf numFmtId="0" fontId="0" fillId="2" borderId="5" xfId="2" applyFont="1" applyBorder="1" applyAlignment="1">
      <alignment horizontal="justify" vertical="center" wrapText="1"/>
    </xf>
    <xf numFmtId="0" fontId="2" fillId="2" borderId="6" xfId="2" applyFont="1" applyBorder="1" applyAlignment="1">
      <alignment horizontal="justify" vertical="center" wrapText="1"/>
    </xf>
    <xf numFmtId="4" fontId="0" fillId="2" borderId="0" xfId="2" applyNumberFormat="1" applyFont="1" applyAlignment="1">
      <alignment vertical="center"/>
    </xf>
    <xf numFmtId="49" fontId="0" fillId="2" borderId="8" xfId="2" applyNumberFormat="1" applyFont="1" applyBorder="1" applyAlignment="1">
      <alignment horizontal="center" vertical="center"/>
    </xf>
    <xf numFmtId="0" fontId="0" fillId="2" borderId="8" xfId="2" applyFont="1" applyBorder="1" applyAlignment="1">
      <alignment horizontal="justify" vertical="center" wrapText="1"/>
    </xf>
    <xf numFmtId="49" fontId="0" fillId="2" borderId="2" xfId="2" applyNumberFormat="1" applyFont="1" applyBorder="1" applyAlignment="1">
      <alignment horizontal="center" vertical="center"/>
    </xf>
    <xf numFmtId="0" fontId="0" fillId="2" borderId="2" xfId="2" applyFont="1" applyBorder="1" applyAlignment="1">
      <alignment horizontal="justify" vertical="center" wrapText="1"/>
    </xf>
    <xf numFmtId="4" fontId="2" fillId="3" borderId="8" xfId="2" applyNumberFormat="1" applyFont="1" applyFill="1" applyBorder="1" applyAlignment="1">
      <alignment vertical="center"/>
    </xf>
    <xf numFmtId="4" fontId="2" fillId="3" borderId="4" xfId="2" applyNumberFormat="1" applyFont="1" applyFill="1" applyBorder="1" applyAlignment="1">
      <alignment vertical="center"/>
    </xf>
    <xf numFmtId="0" fontId="2" fillId="2" borderId="0" xfId="2" applyFont="1" applyAlignment="1">
      <alignment horizontal="justify" vertical="center" wrapText="1"/>
    </xf>
    <xf numFmtId="4" fontId="2" fillId="2" borderId="0" xfId="2" applyNumberFormat="1" applyFont="1" applyAlignment="1">
      <alignment vertical="center"/>
    </xf>
    <xf numFmtId="4" fontId="0" fillId="2" borderId="7" xfId="2" applyNumberFormat="1" applyFont="1" applyBorder="1" applyAlignment="1">
      <alignment vertical="center"/>
    </xf>
    <xf numFmtId="49" fontId="2" fillId="2" borderId="1" xfId="2" applyNumberFormat="1" applyFont="1" applyBorder="1" applyAlignment="1">
      <alignment horizontal="center" vertical="center"/>
    </xf>
    <xf numFmtId="0" fontId="2" fillId="2" borderId="10" xfId="2" applyFont="1" applyBorder="1" applyAlignment="1">
      <alignment horizontal="center" vertical="center"/>
    </xf>
    <xf numFmtId="4" fontId="2" fillId="4" borderId="10" xfId="2" applyNumberFormat="1" applyFont="1" applyFill="1" applyBorder="1" applyAlignment="1">
      <alignment vertical="center"/>
    </xf>
    <xf numFmtId="4" fontId="2" fillId="4" borderId="9" xfId="2" applyNumberFormat="1" applyFont="1" applyFill="1" applyBorder="1" applyAlignment="1">
      <alignment vertical="center"/>
    </xf>
    <xf numFmtId="0" fontId="7" fillId="2" borderId="16" xfId="0" applyFont="1" applyBorder="1" applyAlignment="1">
      <alignment horizontal="center"/>
    </xf>
    <xf numFmtId="0" fontId="7" fillId="2" borderId="17" xfId="0" applyFont="1" applyBorder="1" applyAlignment="1">
      <alignment horizontal="center"/>
    </xf>
    <xf numFmtId="0" fontId="7" fillId="2" borderId="2" xfId="0" applyFont="1" applyBorder="1" applyAlignment="1">
      <alignment horizontal="center"/>
    </xf>
    <xf numFmtId="0" fontId="7" fillId="2" borderId="15" xfId="0" applyFont="1" applyBorder="1" applyAlignment="1">
      <alignment horizontal="center" vertical="center"/>
    </xf>
    <xf numFmtId="0" fontId="7" fillId="2" borderId="18" xfId="0" applyFont="1" applyBorder="1" applyAlignment="1">
      <alignment horizontal="center" vertical="center"/>
    </xf>
    <xf numFmtId="0" fontId="7" fillId="2" borderId="14" xfId="0" applyFont="1" applyBorder="1" applyAlignment="1">
      <alignment horizontal="center" vertical="center"/>
    </xf>
    <xf numFmtId="0" fontId="2" fillId="4" borderId="3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justify" vertical="center" wrapText="1"/>
    </xf>
    <xf numFmtId="49" fontId="2" fillId="5" borderId="4" xfId="2" applyNumberFormat="1" applyFont="1" applyFill="1" applyBorder="1" applyAlignment="1">
      <alignment horizontal="center" vertical="center"/>
    </xf>
    <xf numFmtId="4" fontId="2" fillId="5" borderId="8" xfId="2" applyNumberFormat="1" applyFont="1" applyFill="1" applyBorder="1" applyAlignment="1">
      <alignment vertical="center"/>
    </xf>
    <xf numFmtId="0" fontId="6" fillId="6" borderId="1" xfId="2" applyFont="1" applyFill="1" applyBorder="1" applyAlignment="1">
      <alignment horizontal="center" vertical="center"/>
    </xf>
    <xf numFmtId="0" fontId="2" fillId="6" borderId="1" xfId="2" applyFont="1" applyFill="1" applyBorder="1" applyAlignment="1">
      <alignment horizontal="center" vertical="center"/>
    </xf>
    <xf numFmtId="49" fontId="2" fillId="6" borderId="1" xfId="2" applyNumberFormat="1" applyFont="1" applyFill="1" applyBorder="1" applyAlignment="1">
      <alignment horizontal="center" vertical="center"/>
    </xf>
    <xf numFmtId="0" fontId="2" fillId="6" borderId="1" xfId="2" applyFont="1" applyFill="1" applyBorder="1" applyAlignment="1">
      <alignment horizontal="justify" vertical="center" wrapText="1"/>
    </xf>
    <xf numFmtId="4" fontId="2" fillId="6" borderId="1" xfId="2" applyNumberFormat="1" applyFont="1" applyFill="1" applyBorder="1" applyAlignment="1">
      <alignment vertical="center"/>
    </xf>
    <xf numFmtId="0" fontId="2" fillId="6" borderId="1" xfId="2" applyFont="1" applyFill="1" applyBorder="1" applyAlignment="1">
      <alignment vertical="center"/>
    </xf>
    <xf numFmtId="4" fontId="2" fillId="6" borderId="5" xfId="2" applyNumberFormat="1" applyFont="1" applyFill="1" applyBorder="1" applyAlignment="1">
      <alignment vertical="center"/>
    </xf>
    <xf numFmtId="0" fontId="6" fillId="6" borderId="5" xfId="2" applyFont="1" applyFill="1" applyBorder="1" applyAlignment="1">
      <alignment horizontal="center" vertical="center"/>
    </xf>
    <xf numFmtId="0" fontId="2" fillId="6" borderId="5" xfId="2" applyFont="1" applyFill="1" applyBorder="1" applyAlignment="1">
      <alignment horizontal="center" vertical="center"/>
    </xf>
    <xf numFmtId="49" fontId="2" fillId="6" borderId="5" xfId="2" applyNumberFormat="1" applyFont="1" applyFill="1" applyBorder="1" applyAlignment="1">
      <alignment horizontal="center" vertical="center"/>
    </xf>
    <xf numFmtId="0" fontId="2" fillId="6" borderId="5" xfId="2" applyFont="1" applyFill="1" applyBorder="1" applyAlignment="1">
      <alignment vertical="center"/>
    </xf>
    <xf numFmtId="0" fontId="2" fillId="6" borderId="1" xfId="2" applyFont="1" applyFill="1" applyBorder="1" applyAlignment="1">
      <alignment vertical="center" wrapText="1"/>
    </xf>
    <xf numFmtId="0" fontId="2" fillId="4" borderId="3" xfId="2" applyFont="1" applyFill="1" applyBorder="1" applyAlignment="1">
      <alignment horizontal="left" vertical="center" wrapText="1"/>
    </xf>
    <xf numFmtId="0" fontId="2" fillId="6" borderId="1" xfId="2" applyFont="1" applyFill="1" applyBorder="1" applyAlignment="1">
      <alignment horizontal="justify" vertical="center"/>
    </xf>
    <xf numFmtId="0" fontId="2" fillId="6" borderId="6" xfId="2" applyFont="1" applyFill="1" applyBorder="1" applyAlignment="1">
      <alignment vertical="center"/>
    </xf>
    <xf numFmtId="4" fontId="2" fillId="6" borderId="6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0" fillId="2" borderId="0" xfId="2" applyFont="1" applyBorder="1" applyAlignment="1">
      <alignment horizontal="center" vertical="center"/>
    </xf>
    <xf numFmtId="49" fontId="2" fillId="2" borderId="0" xfId="2" applyNumberFormat="1" applyFont="1" applyBorder="1" applyAlignment="1">
      <alignment horizontal="center" vertical="center"/>
    </xf>
    <xf numFmtId="0" fontId="0" fillId="2" borderId="19" xfId="2" applyFont="1" applyBorder="1" applyAlignment="1">
      <alignment horizontal="center" vertical="center"/>
    </xf>
  </cellXfs>
  <cellStyles count="4">
    <cellStyle name="Millares 2 2" xfId="3" xr:uid="{00000000-0005-0000-0000-000001000000}"/>
    <cellStyle name="Normal" xfId="0" builtinId="0" customBuiltin="1"/>
    <cellStyle name="Normal 2" xfId="2" xr:uid="{00000000-0005-0000-0000-000003000000}"/>
    <cellStyle name="Normal 2 2" xfId="1" xr:uid="{00000000-0005-0000-0000-000004000000}"/>
  </cellStyles>
  <dxfs count="0"/>
  <tableStyles count="0" defaultTableStyle="TableStyleMedium2" defaultPivotStyle="PivotStyleLight16"/>
  <colors>
    <mruColors>
      <color rgb="FFFF99FF"/>
      <color rgb="FF00FF99"/>
      <color rgb="FFCCFFFF"/>
      <color rgb="FFCCFF99"/>
      <color rgb="FF6666FF"/>
      <color rgb="FFFF3399"/>
      <color rgb="FFFF66FF"/>
      <color rgb="FFFFCCCC"/>
      <color rgb="FFCC660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187067</xdr:colOff>
      <xdr:row>0</xdr:row>
      <xdr:rowOff>0</xdr:rowOff>
    </xdr:from>
    <xdr:to>
      <xdr:col>0</xdr:col>
      <xdr:colOff>495699</xdr:colOff>
      <xdr:row>1</xdr:row>
      <xdr:rowOff>179250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A46948-AF08-4474-B0C7-EC4AAF54F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067" y="0"/>
          <a:ext cx="308632" cy="426900"/>
        </a:xfrm>
        <a:prstGeom prst="rect">
          <a:avLst/>
        </a:prstGeom>
      </xdr:spPr>
    </xdr:pic>
    <xdr:clientData/>
  </xdr:twoCellAnchor>
  <xdr:twoCellAnchor editAs="oneCell">
    <xdr:from>
      <xdr:col>23</xdr:col>
      <xdr:colOff>273576</xdr:colOff>
      <xdr:row>0</xdr:row>
      <xdr:rowOff>88902</xdr:rowOff>
    </xdr:from>
    <xdr:to>
      <xdr:col>23</xdr:col>
      <xdr:colOff>721043</xdr:colOff>
      <xdr:row>1</xdr:row>
      <xdr:rowOff>245746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DF975C-35B8-4D92-80B5-3D54AFF5B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61726" y="88902"/>
          <a:ext cx="447467" cy="404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1586"/>
  <sheetViews>
    <sheetView tabSelected="1" zoomScaleNormal="100" workbookViewId="0">
      <pane xSplit="8" ySplit="4" topLeftCell="I194" activePane="bottomRight" state="frozen"/>
      <selection pane="topRight" activeCell="J1" sqref="J1"/>
      <selection pane="bottomLeft" activeCell="A3" sqref="A3"/>
      <selection pane="bottomRight" sqref="A1:X210"/>
    </sheetView>
  </sheetViews>
  <sheetFormatPr baseColWidth="10" defaultColWidth="11.5" defaultRowHeight="11.25" x14ac:dyDescent="0.2"/>
  <cols>
    <col min="1" max="1" width="11.1640625" style="3" customWidth="1"/>
    <col min="2" max="2" width="9.6640625" style="7" customWidth="1"/>
    <col min="3" max="3" width="8.83203125" style="7" customWidth="1"/>
    <col min="4" max="4" width="7" style="7" customWidth="1"/>
    <col min="5" max="5" width="7.33203125" style="7" customWidth="1"/>
    <col min="6" max="6" width="13.33203125" style="7" customWidth="1"/>
    <col min="7" max="7" width="11.33203125" style="7" customWidth="1"/>
    <col min="8" max="8" width="88" style="7" customWidth="1"/>
    <col min="9" max="9" width="19.1640625" style="7" customWidth="1"/>
    <col min="10" max="10" width="14.1640625" style="7" hidden="1" customWidth="1"/>
    <col min="11" max="11" width="7" style="7" hidden="1" customWidth="1"/>
    <col min="12" max="12" width="17.6640625" style="7" hidden="1" customWidth="1"/>
    <col min="13" max="13" width="17.5" style="7" customWidth="1"/>
    <col min="14" max="14" width="17" style="7" customWidth="1"/>
    <col min="15" max="15" width="21.5" style="7" customWidth="1"/>
    <col min="16" max="16" width="15.33203125" style="7" customWidth="1"/>
    <col min="17" max="18" width="15.6640625" style="7" customWidth="1"/>
    <col min="19" max="19" width="16.83203125" style="7" customWidth="1"/>
    <col min="20" max="20" width="15.1640625" style="7" customWidth="1"/>
    <col min="21" max="21" width="15.83203125" style="7" customWidth="1"/>
    <col min="22" max="22" width="16" style="7" customWidth="1"/>
    <col min="23" max="23" width="15.1640625" style="7" customWidth="1"/>
    <col min="24" max="24" width="16.6640625" style="7" customWidth="1"/>
    <col min="25" max="16384" width="11.5" style="7"/>
  </cols>
  <sheetData>
    <row r="1" spans="1:30" ht="20.100000000000001" customHeight="1" x14ac:dyDescent="0.25">
      <c r="A1" s="70" t="s">
        <v>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2"/>
    </row>
    <row r="2" spans="1:30" ht="20.100000000000001" customHeight="1" x14ac:dyDescent="0.2">
      <c r="A2" s="73" t="s">
        <v>386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5"/>
    </row>
    <row r="3" spans="1:30" ht="5.0999999999999996" customHeight="1" x14ac:dyDescent="0.2"/>
    <row r="4" spans="1:30" ht="24.95" customHeight="1" x14ac:dyDescent="0.2">
      <c r="A4" s="8" t="s">
        <v>16</v>
      </c>
      <c r="B4" s="8" t="s">
        <v>17</v>
      </c>
      <c r="C4" s="8" t="s">
        <v>18</v>
      </c>
      <c r="D4" s="8" t="s">
        <v>19</v>
      </c>
      <c r="E4" s="8" t="s">
        <v>20</v>
      </c>
      <c r="F4" s="8" t="s">
        <v>0</v>
      </c>
      <c r="G4" s="8" t="s">
        <v>21</v>
      </c>
      <c r="H4" s="8" t="s">
        <v>0</v>
      </c>
      <c r="I4" s="8" t="s">
        <v>22</v>
      </c>
      <c r="J4" s="8" t="s">
        <v>23</v>
      </c>
      <c r="K4" s="8" t="s">
        <v>24</v>
      </c>
      <c r="L4" s="8" t="s">
        <v>25</v>
      </c>
      <c r="M4" s="6" t="s">
        <v>326</v>
      </c>
      <c r="N4" s="6" t="s">
        <v>327</v>
      </c>
      <c r="O4" s="6" t="s">
        <v>328</v>
      </c>
      <c r="P4" s="6" t="s">
        <v>329</v>
      </c>
      <c r="Q4" s="6" t="s">
        <v>330</v>
      </c>
      <c r="R4" s="6" t="s">
        <v>331</v>
      </c>
      <c r="S4" s="6" t="s">
        <v>332</v>
      </c>
      <c r="T4" s="6" t="s">
        <v>333</v>
      </c>
      <c r="U4" s="6" t="s">
        <v>334</v>
      </c>
      <c r="V4" s="6" t="s">
        <v>335</v>
      </c>
      <c r="W4" s="6" t="s">
        <v>336</v>
      </c>
      <c r="X4" s="6" t="s">
        <v>337</v>
      </c>
      <c r="Y4" s="9"/>
      <c r="Z4" s="9"/>
      <c r="AA4" s="9"/>
      <c r="AB4" s="9"/>
      <c r="AC4" s="9"/>
      <c r="AD4" s="9"/>
    </row>
    <row r="5" spans="1:30" ht="25.15" customHeight="1" x14ac:dyDescent="0.2">
      <c r="A5" s="10"/>
      <c r="B5" s="11"/>
      <c r="C5" s="12">
        <v>1</v>
      </c>
      <c r="D5" s="13" t="s">
        <v>26</v>
      </c>
      <c r="E5" s="13" t="s">
        <v>26</v>
      </c>
      <c r="F5" s="13"/>
      <c r="G5" s="13"/>
      <c r="H5" s="14" t="s">
        <v>9</v>
      </c>
      <c r="I5" s="15"/>
      <c r="J5" s="16"/>
      <c r="K5" s="16"/>
      <c r="L5" s="16"/>
      <c r="M5" s="15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9"/>
      <c r="Z5" s="9"/>
      <c r="AA5" s="9"/>
      <c r="AB5" s="9"/>
      <c r="AC5" s="9"/>
      <c r="AD5" s="9"/>
    </row>
    <row r="6" spans="1:30" ht="25.15" customHeight="1" x14ac:dyDescent="0.2">
      <c r="A6" s="17"/>
      <c r="B6" s="18"/>
      <c r="C6" s="18">
        <v>1</v>
      </c>
      <c r="D6" s="18">
        <v>11</v>
      </c>
      <c r="E6" s="19" t="s">
        <v>26</v>
      </c>
      <c r="F6" s="19"/>
      <c r="G6" s="19"/>
      <c r="H6" s="20" t="s">
        <v>27</v>
      </c>
      <c r="I6" s="21">
        <f>SUM(I7:I8)</f>
        <v>2</v>
      </c>
      <c r="J6" s="21">
        <f>SUM(J7:J8)</f>
        <v>0</v>
      </c>
      <c r="K6" s="21">
        <f>SUM(K7:K8)</f>
        <v>0</v>
      </c>
      <c r="L6" s="21">
        <f>SUM(L7:L8)</f>
        <v>2</v>
      </c>
      <c r="M6" s="21">
        <f t="shared" ref="M6:M50" si="0">I6/12</f>
        <v>0.16666666666666666</v>
      </c>
      <c r="N6" s="21">
        <f>I6/12</f>
        <v>0.16666666666666666</v>
      </c>
      <c r="O6" s="21">
        <f>I6/12</f>
        <v>0.16666666666666666</v>
      </c>
      <c r="P6" s="21">
        <f>I6/12</f>
        <v>0.16666666666666666</v>
      </c>
      <c r="Q6" s="21">
        <f t="shared" ref="Q6:Q50" si="1">L6/12</f>
        <v>0.16666666666666666</v>
      </c>
      <c r="R6" s="21">
        <f>I6/12</f>
        <v>0.16666666666666666</v>
      </c>
      <c r="S6" s="21">
        <f>I6/12</f>
        <v>0.16666666666666666</v>
      </c>
      <c r="T6" s="21">
        <f>I6/12</f>
        <v>0.16666666666666666</v>
      </c>
      <c r="U6" s="21">
        <f>I6/12</f>
        <v>0.16666666666666666</v>
      </c>
      <c r="V6" s="21">
        <f>I6/12</f>
        <v>0.16666666666666666</v>
      </c>
      <c r="W6" s="21">
        <f>I6/12</f>
        <v>0.16666666666666666</v>
      </c>
      <c r="X6" s="21">
        <f>I6/12</f>
        <v>0.16666666666666666</v>
      </c>
      <c r="Y6" s="9"/>
      <c r="Z6" s="9"/>
      <c r="AA6" s="9"/>
      <c r="AB6" s="9"/>
      <c r="AC6" s="9"/>
      <c r="AD6" s="9"/>
    </row>
    <row r="7" spans="1:30" ht="25.15" customHeight="1" x14ac:dyDescent="0.2">
      <c r="A7" s="10" t="s">
        <v>1</v>
      </c>
      <c r="B7" s="11">
        <v>1100123</v>
      </c>
      <c r="C7" s="11">
        <v>1</v>
      </c>
      <c r="D7" s="11">
        <v>11</v>
      </c>
      <c r="E7" s="13" t="s">
        <v>28</v>
      </c>
      <c r="F7" s="13" t="s">
        <v>26</v>
      </c>
      <c r="G7" s="13" t="s">
        <v>29</v>
      </c>
      <c r="H7" s="16" t="s">
        <v>30</v>
      </c>
      <c r="I7" s="15">
        <v>1</v>
      </c>
      <c r="J7" s="16"/>
      <c r="K7" s="16"/>
      <c r="L7" s="15">
        <f>I7+J7-K7</f>
        <v>1</v>
      </c>
      <c r="M7" s="15">
        <f t="shared" si="0"/>
        <v>8.3333333333333329E-2</v>
      </c>
      <c r="N7" s="15">
        <f t="shared" ref="N7:N83" si="2">I7/12</f>
        <v>8.3333333333333329E-2</v>
      </c>
      <c r="O7" s="15">
        <f t="shared" ref="O7:O83" si="3">I7/12</f>
        <v>8.3333333333333329E-2</v>
      </c>
      <c r="P7" s="15">
        <f t="shared" ref="P7:P83" si="4">I7/12</f>
        <v>8.3333333333333329E-2</v>
      </c>
      <c r="Q7" s="15">
        <f t="shared" si="1"/>
        <v>8.3333333333333329E-2</v>
      </c>
      <c r="R7" s="15">
        <f t="shared" ref="R7:R83" si="5">I7/12</f>
        <v>8.3333333333333329E-2</v>
      </c>
      <c r="S7" s="15">
        <f t="shared" ref="S7:S83" si="6">I7/12</f>
        <v>8.3333333333333329E-2</v>
      </c>
      <c r="T7" s="15">
        <f t="shared" ref="T7:T83" si="7">I7/12</f>
        <v>8.3333333333333329E-2</v>
      </c>
      <c r="U7" s="15">
        <f t="shared" ref="U7:U83" si="8">I7/12</f>
        <v>8.3333333333333329E-2</v>
      </c>
      <c r="V7" s="15">
        <f t="shared" ref="V7:V83" si="9">I7/12</f>
        <v>8.3333333333333329E-2</v>
      </c>
      <c r="W7" s="15">
        <f t="shared" ref="W7:W83" si="10">I7/12</f>
        <v>8.3333333333333329E-2</v>
      </c>
      <c r="X7" s="15">
        <f t="shared" ref="X7:X83" si="11">I7/12</f>
        <v>8.3333333333333329E-2</v>
      </c>
      <c r="Y7" s="9"/>
      <c r="Z7" s="9"/>
      <c r="AA7" s="9"/>
      <c r="AB7" s="9"/>
      <c r="AC7" s="9"/>
      <c r="AD7" s="9"/>
    </row>
    <row r="8" spans="1:30" ht="25.15" customHeight="1" x14ac:dyDescent="0.2">
      <c r="A8" s="10" t="s">
        <v>1</v>
      </c>
      <c r="B8" s="11">
        <v>1100123</v>
      </c>
      <c r="C8" s="11">
        <v>1</v>
      </c>
      <c r="D8" s="11">
        <v>11</v>
      </c>
      <c r="E8" s="13" t="s">
        <v>31</v>
      </c>
      <c r="F8" s="13" t="s">
        <v>26</v>
      </c>
      <c r="G8" s="13" t="s">
        <v>32</v>
      </c>
      <c r="H8" s="16" t="s">
        <v>33</v>
      </c>
      <c r="I8" s="15">
        <v>1</v>
      </c>
      <c r="J8" s="16"/>
      <c r="K8" s="16"/>
      <c r="L8" s="15">
        <f t="shared" ref="L8:L27" si="12">I8+J8-K8</f>
        <v>1</v>
      </c>
      <c r="M8" s="15">
        <f t="shared" si="0"/>
        <v>8.3333333333333329E-2</v>
      </c>
      <c r="N8" s="15">
        <f t="shared" si="2"/>
        <v>8.3333333333333329E-2</v>
      </c>
      <c r="O8" s="15">
        <f t="shared" si="3"/>
        <v>8.3333333333333329E-2</v>
      </c>
      <c r="P8" s="15">
        <f t="shared" si="4"/>
        <v>8.3333333333333329E-2</v>
      </c>
      <c r="Q8" s="15">
        <f t="shared" si="1"/>
        <v>8.3333333333333329E-2</v>
      </c>
      <c r="R8" s="15">
        <f t="shared" si="5"/>
        <v>8.3333333333333329E-2</v>
      </c>
      <c r="S8" s="15">
        <f t="shared" si="6"/>
        <v>8.3333333333333329E-2</v>
      </c>
      <c r="T8" s="15">
        <f t="shared" si="7"/>
        <v>8.3333333333333329E-2</v>
      </c>
      <c r="U8" s="15">
        <f t="shared" si="8"/>
        <v>8.3333333333333329E-2</v>
      </c>
      <c r="V8" s="15">
        <f t="shared" si="9"/>
        <v>8.3333333333333329E-2</v>
      </c>
      <c r="W8" s="15">
        <f t="shared" si="10"/>
        <v>8.3333333333333329E-2</v>
      </c>
      <c r="X8" s="15">
        <f t="shared" si="11"/>
        <v>8.3333333333333329E-2</v>
      </c>
      <c r="Y8" s="9"/>
      <c r="Z8" s="9"/>
      <c r="AA8" s="9"/>
      <c r="AB8" s="9"/>
      <c r="AC8" s="9"/>
      <c r="AD8" s="9"/>
    </row>
    <row r="9" spans="1:30" ht="25.15" customHeight="1" x14ac:dyDescent="0.2">
      <c r="A9" s="17"/>
      <c r="B9" s="18"/>
      <c r="C9" s="18">
        <v>1</v>
      </c>
      <c r="D9" s="18">
        <v>12</v>
      </c>
      <c r="E9" s="19" t="s">
        <v>26</v>
      </c>
      <c r="F9" s="19"/>
      <c r="G9" s="19"/>
      <c r="H9" s="20" t="s">
        <v>34</v>
      </c>
      <c r="I9" s="21">
        <f>I10+I13+I14</f>
        <v>60882224.450000003</v>
      </c>
      <c r="J9" s="21">
        <f t="shared" ref="J9:L9" si="13">J10+J13+J14</f>
        <v>0</v>
      </c>
      <c r="K9" s="21">
        <f t="shared" si="13"/>
        <v>0</v>
      </c>
      <c r="L9" s="21">
        <f t="shared" si="13"/>
        <v>60882224.450000003</v>
      </c>
      <c r="M9" s="21">
        <f t="shared" si="0"/>
        <v>5073518.7041666666</v>
      </c>
      <c r="N9" s="21">
        <f t="shared" si="2"/>
        <v>5073518.7041666666</v>
      </c>
      <c r="O9" s="21">
        <f t="shared" si="3"/>
        <v>5073518.7041666666</v>
      </c>
      <c r="P9" s="21">
        <f t="shared" si="4"/>
        <v>5073518.7041666666</v>
      </c>
      <c r="Q9" s="21">
        <f t="shared" si="1"/>
        <v>5073518.7041666666</v>
      </c>
      <c r="R9" s="21">
        <f t="shared" si="5"/>
        <v>5073518.7041666666</v>
      </c>
      <c r="S9" s="21">
        <f t="shared" si="6"/>
        <v>5073518.7041666666</v>
      </c>
      <c r="T9" s="21">
        <f t="shared" si="7"/>
        <v>5073518.7041666666</v>
      </c>
      <c r="U9" s="21">
        <f t="shared" si="8"/>
        <v>5073518.7041666666</v>
      </c>
      <c r="V9" s="21">
        <f t="shared" si="9"/>
        <v>5073518.7041666666</v>
      </c>
      <c r="W9" s="21">
        <f t="shared" si="10"/>
        <v>5073518.7041666666</v>
      </c>
      <c r="X9" s="21">
        <f t="shared" si="11"/>
        <v>5073518.7041666666</v>
      </c>
      <c r="Y9" s="9"/>
      <c r="Z9" s="9"/>
      <c r="AA9" s="9"/>
      <c r="AB9" s="9"/>
      <c r="AC9" s="9"/>
      <c r="AD9" s="9"/>
    </row>
    <row r="10" spans="1:30" ht="25.15" customHeight="1" x14ac:dyDescent="0.2">
      <c r="A10" s="10"/>
      <c r="B10" s="11"/>
      <c r="C10" s="11">
        <v>1</v>
      </c>
      <c r="D10" s="11">
        <v>12</v>
      </c>
      <c r="E10" s="13" t="s">
        <v>28</v>
      </c>
      <c r="F10" s="13"/>
      <c r="G10" s="13"/>
      <c r="H10" s="16" t="s">
        <v>35</v>
      </c>
      <c r="I10" s="15">
        <f>I11+I12</f>
        <v>59724844.450000003</v>
      </c>
      <c r="J10" s="15">
        <f t="shared" ref="J10:L10" si="14">J11+J12</f>
        <v>0</v>
      </c>
      <c r="K10" s="15">
        <f t="shared" si="14"/>
        <v>0</v>
      </c>
      <c r="L10" s="15">
        <f t="shared" si="14"/>
        <v>59724844.450000003</v>
      </c>
      <c r="M10" s="15">
        <f t="shared" si="0"/>
        <v>4977070.3708333336</v>
      </c>
      <c r="N10" s="15">
        <f t="shared" si="2"/>
        <v>4977070.3708333336</v>
      </c>
      <c r="O10" s="15">
        <f t="shared" si="3"/>
        <v>4977070.3708333336</v>
      </c>
      <c r="P10" s="15">
        <f t="shared" si="4"/>
        <v>4977070.3708333336</v>
      </c>
      <c r="Q10" s="15">
        <f t="shared" si="1"/>
        <v>4977070.3708333336</v>
      </c>
      <c r="R10" s="15">
        <f t="shared" si="5"/>
        <v>4977070.3708333336</v>
      </c>
      <c r="S10" s="15">
        <f t="shared" si="6"/>
        <v>4977070.3708333336</v>
      </c>
      <c r="T10" s="15">
        <f t="shared" si="7"/>
        <v>4977070.3708333336</v>
      </c>
      <c r="U10" s="15">
        <f t="shared" si="8"/>
        <v>4977070.3708333336</v>
      </c>
      <c r="V10" s="15">
        <f t="shared" si="9"/>
        <v>4977070.3708333336</v>
      </c>
      <c r="W10" s="15">
        <f t="shared" si="10"/>
        <v>4977070.3708333336</v>
      </c>
      <c r="X10" s="15">
        <f t="shared" si="11"/>
        <v>4977070.3708333336</v>
      </c>
      <c r="Y10" s="9"/>
      <c r="Z10" s="9"/>
      <c r="AA10" s="9"/>
      <c r="AB10" s="9"/>
      <c r="AC10" s="9"/>
      <c r="AD10" s="9"/>
    </row>
    <row r="11" spans="1:30" ht="25.15" customHeight="1" x14ac:dyDescent="0.2">
      <c r="A11" s="10" t="s">
        <v>1</v>
      </c>
      <c r="B11" s="11">
        <v>1100123</v>
      </c>
      <c r="C11" s="11">
        <v>1</v>
      </c>
      <c r="D11" s="11">
        <v>12</v>
      </c>
      <c r="E11" s="13" t="s">
        <v>28</v>
      </c>
      <c r="F11" s="13" t="s">
        <v>28</v>
      </c>
      <c r="G11" s="13" t="s">
        <v>36</v>
      </c>
      <c r="H11" s="16" t="s">
        <v>35</v>
      </c>
      <c r="I11" s="15">
        <f>23908500+5748617.16</f>
        <v>29657117.16</v>
      </c>
      <c r="J11" s="16"/>
      <c r="K11" s="16"/>
      <c r="L11" s="15">
        <f t="shared" si="12"/>
        <v>29657117.16</v>
      </c>
      <c r="M11" s="15">
        <f t="shared" si="0"/>
        <v>2471426.4300000002</v>
      </c>
      <c r="N11" s="15">
        <f t="shared" si="2"/>
        <v>2471426.4300000002</v>
      </c>
      <c r="O11" s="15">
        <f t="shared" si="3"/>
        <v>2471426.4300000002</v>
      </c>
      <c r="P11" s="15">
        <f t="shared" si="4"/>
        <v>2471426.4300000002</v>
      </c>
      <c r="Q11" s="15">
        <f t="shared" si="1"/>
        <v>2471426.4300000002</v>
      </c>
      <c r="R11" s="15">
        <f t="shared" si="5"/>
        <v>2471426.4300000002</v>
      </c>
      <c r="S11" s="15">
        <f t="shared" si="6"/>
        <v>2471426.4300000002</v>
      </c>
      <c r="T11" s="15">
        <f t="shared" si="7"/>
        <v>2471426.4300000002</v>
      </c>
      <c r="U11" s="15">
        <f t="shared" si="8"/>
        <v>2471426.4300000002</v>
      </c>
      <c r="V11" s="15">
        <f t="shared" si="9"/>
        <v>2471426.4300000002</v>
      </c>
      <c r="W11" s="15">
        <f t="shared" si="10"/>
        <v>2471426.4300000002</v>
      </c>
      <c r="X11" s="15">
        <f t="shared" si="11"/>
        <v>2471426.4300000002</v>
      </c>
      <c r="Y11" s="9"/>
      <c r="Z11" s="9"/>
      <c r="AA11" s="9"/>
      <c r="AB11" s="9"/>
      <c r="AC11" s="9"/>
      <c r="AD11" s="9"/>
    </row>
    <row r="12" spans="1:30" ht="25.15" customHeight="1" x14ac:dyDescent="0.2">
      <c r="A12" s="10" t="s">
        <v>1</v>
      </c>
      <c r="B12" s="11">
        <v>1100123</v>
      </c>
      <c r="C12" s="11">
        <v>1</v>
      </c>
      <c r="D12" s="11">
        <v>12</v>
      </c>
      <c r="E12" s="13" t="s">
        <v>28</v>
      </c>
      <c r="F12" s="13" t="s">
        <v>37</v>
      </c>
      <c r="G12" s="13" t="s">
        <v>38</v>
      </c>
      <c r="H12" s="16" t="s">
        <v>39</v>
      </c>
      <c r="I12" s="15">
        <v>30067727.289999999</v>
      </c>
      <c r="J12" s="16"/>
      <c r="K12" s="15"/>
      <c r="L12" s="15">
        <f t="shared" si="12"/>
        <v>30067727.289999999</v>
      </c>
      <c r="M12" s="15">
        <f t="shared" si="0"/>
        <v>2505643.9408333334</v>
      </c>
      <c r="N12" s="15">
        <f t="shared" si="2"/>
        <v>2505643.9408333334</v>
      </c>
      <c r="O12" s="15">
        <f t="shared" si="3"/>
        <v>2505643.9408333334</v>
      </c>
      <c r="P12" s="15">
        <f t="shared" si="4"/>
        <v>2505643.9408333334</v>
      </c>
      <c r="Q12" s="15">
        <f t="shared" si="1"/>
        <v>2505643.9408333334</v>
      </c>
      <c r="R12" s="15">
        <f t="shared" si="5"/>
        <v>2505643.9408333334</v>
      </c>
      <c r="S12" s="15">
        <f t="shared" si="6"/>
        <v>2505643.9408333334</v>
      </c>
      <c r="T12" s="15">
        <f t="shared" si="7"/>
        <v>2505643.9408333334</v>
      </c>
      <c r="U12" s="15">
        <f t="shared" si="8"/>
        <v>2505643.9408333334</v>
      </c>
      <c r="V12" s="15">
        <f t="shared" si="9"/>
        <v>2505643.9408333334</v>
      </c>
      <c r="W12" s="15">
        <f t="shared" si="10"/>
        <v>2505643.9408333334</v>
      </c>
      <c r="X12" s="15">
        <f t="shared" si="11"/>
        <v>2505643.9408333334</v>
      </c>
      <c r="Y12" s="9"/>
      <c r="Z12" s="9"/>
      <c r="AA12" s="9"/>
      <c r="AB12" s="9"/>
      <c r="AC12" s="9"/>
      <c r="AD12" s="9"/>
    </row>
    <row r="13" spans="1:30" ht="25.15" customHeight="1" x14ac:dyDescent="0.2">
      <c r="A13" s="10" t="s">
        <v>1</v>
      </c>
      <c r="B13" s="11">
        <v>1100123</v>
      </c>
      <c r="C13" s="11">
        <v>1</v>
      </c>
      <c r="D13" s="11">
        <v>12</v>
      </c>
      <c r="E13" s="13" t="s">
        <v>37</v>
      </c>
      <c r="F13" s="13" t="s">
        <v>26</v>
      </c>
      <c r="G13" s="13" t="s">
        <v>40</v>
      </c>
      <c r="H13" s="16" t="s">
        <v>41</v>
      </c>
      <c r="I13" s="15">
        <v>306880</v>
      </c>
      <c r="J13" s="16"/>
      <c r="K13" s="15"/>
      <c r="L13" s="15">
        <f t="shared" si="12"/>
        <v>306880</v>
      </c>
      <c r="M13" s="15">
        <f t="shared" si="0"/>
        <v>25573.333333333332</v>
      </c>
      <c r="N13" s="15">
        <f t="shared" si="2"/>
        <v>25573.333333333332</v>
      </c>
      <c r="O13" s="15">
        <f t="shared" si="3"/>
        <v>25573.333333333332</v>
      </c>
      <c r="P13" s="15">
        <f t="shared" si="4"/>
        <v>25573.333333333332</v>
      </c>
      <c r="Q13" s="15">
        <f t="shared" si="1"/>
        <v>25573.333333333332</v>
      </c>
      <c r="R13" s="15">
        <f t="shared" si="5"/>
        <v>25573.333333333332</v>
      </c>
      <c r="S13" s="15">
        <f t="shared" si="6"/>
        <v>25573.333333333332</v>
      </c>
      <c r="T13" s="15">
        <f t="shared" si="7"/>
        <v>25573.333333333332</v>
      </c>
      <c r="U13" s="15">
        <f t="shared" si="8"/>
        <v>25573.333333333332</v>
      </c>
      <c r="V13" s="15">
        <f t="shared" si="9"/>
        <v>25573.333333333332</v>
      </c>
      <c r="W13" s="15">
        <f t="shared" si="10"/>
        <v>25573.333333333332</v>
      </c>
      <c r="X13" s="15">
        <f t="shared" si="11"/>
        <v>25573.333333333332</v>
      </c>
      <c r="Y13" s="9"/>
      <c r="Z13" s="9"/>
      <c r="AA13" s="9"/>
      <c r="AB13" s="9"/>
      <c r="AC13" s="9"/>
      <c r="AD13" s="9"/>
    </row>
    <row r="14" spans="1:30" ht="25.15" customHeight="1" x14ac:dyDescent="0.2">
      <c r="A14" s="10" t="s">
        <v>1</v>
      </c>
      <c r="B14" s="11">
        <v>1100123</v>
      </c>
      <c r="C14" s="11">
        <v>1</v>
      </c>
      <c r="D14" s="11">
        <v>12</v>
      </c>
      <c r="E14" s="13" t="s">
        <v>37</v>
      </c>
      <c r="F14" s="13" t="s">
        <v>26</v>
      </c>
      <c r="G14" s="13" t="s">
        <v>42</v>
      </c>
      <c r="H14" s="16" t="s">
        <v>43</v>
      </c>
      <c r="I14" s="15">
        <v>850500</v>
      </c>
      <c r="J14" s="16"/>
      <c r="K14" s="15"/>
      <c r="L14" s="15">
        <f t="shared" si="12"/>
        <v>850500</v>
      </c>
      <c r="M14" s="15">
        <f t="shared" si="0"/>
        <v>70875</v>
      </c>
      <c r="N14" s="15">
        <f t="shared" si="2"/>
        <v>70875</v>
      </c>
      <c r="O14" s="15">
        <f t="shared" si="3"/>
        <v>70875</v>
      </c>
      <c r="P14" s="15">
        <f t="shared" si="4"/>
        <v>70875</v>
      </c>
      <c r="Q14" s="15">
        <f t="shared" si="1"/>
        <v>70875</v>
      </c>
      <c r="R14" s="15">
        <f t="shared" si="5"/>
        <v>70875</v>
      </c>
      <c r="S14" s="15">
        <f t="shared" si="6"/>
        <v>70875</v>
      </c>
      <c r="T14" s="15">
        <f t="shared" si="7"/>
        <v>70875</v>
      </c>
      <c r="U14" s="15">
        <f t="shared" si="8"/>
        <v>70875</v>
      </c>
      <c r="V14" s="15">
        <f t="shared" si="9"/>
        <v>70875</v>
      </c>
      <c r="W14" s="15">
        <f t="shared" si="10"/>
        <v>70875</v>
      </c>
      <c r="X14" s="15">
        <f t="shared" si="11"/>
        <v>70875</v>
      </c>
      <c r="Y14" s="9"/>
      <c r="Z14" s="9"/>
      <c r="AA14" s="9"/>
      <c r="AB14" s="9"/>
      <c r="AC14" s="9"/>
      <c r="AD14" s="9"/>
    </row>
    <row r="15" spans="1:30" ht="25.15" customHeight="1" x14ac:dyDescent="0.2">
      <c r="A15" s="22"/>
      <c r="B15" s="23"/>
      <c r="C15" s="23">
        <v>1</v>
      </c>
      <c r="D15" s="23">
        <v>13</v>
      </c>
      <c r="E15" s="24" t="s">
        <v>26</v>
      </c>
      <c r="F15" s="24"/>
      <c r="G15" s="24"/>
      <c r="H15" s="20" t="s">
        <v>44</v>
      </c>
      <c r="I15" s="21">
        <f>SUM(I16:I18)</f>
        <v>93463</v>
      </c>
      <c r="J15" s="21">
        <f t="shared" ref="J15:L15" si="15">SUM(J16:J18)</f>
        <v>0</v>
      </c>
      <c r="K15" s="21">
        <f t="shared" si="15"/>
        <v>0</v>
      </c>
      <c r="L15" s="21">
        <f t="shared" si="15"/>
        <v>93463</v>
      </c>
      <c r="M15" s="21">
        <f t="shared" si="0"/>
        <v>7788.583333333333</v>
      </c>
      <c r="N15" s="21">
        <f t="shared" si="2"/>
        <v>7788.583333333333</v>
      </c>
      <c r="O15" s="21">
        <f t="shared" si="3"/>
        <v>7788.583333333333</v>
      </c>
      <c r="P15" s="21">
        <f t="shared" si="4"/>
        <v>7788.583333333333</v>
      </c>
      <c r="Q15" s="21">
        <f t="shared" si="1"/>
        <v>7788.583333333333</v>
      </c>
      <c r="R15" s="21">
        <f t="shared" si="5"/>
        <v>7788.583333333333</v>
      </c>
      <c r="S15" s="21">
        <f t="shared" si="6"/>
        <v>7788.583333333333</v>
      </c>
      <c r="T15" s="21">
        <f t="shared" si="7"/>
        <v>7788.583333333333</v>
      </c>
      <c r="U15" s="21">
        <f t="shared" si="8"/>
        <v>7788.583333333333</v>
      </c>
      <c r="V15" s="21">
        <f t="shared" si="9"/>
        <v>7788.583333333333</v>
      </c>
      <c r="W15" s="21">
        <f t="shared" si="10"/>
        <v>7788.583333333333</v>
      </c>
      <c r="X15" s="21">
        <f t="shared" si="11"/>
        <v>7788.583333333333</v>
      </c>
      <c r="Y15" s="9"/>
      <c r="Z15" s="9"/>
      <c r="AA15" s="9"/>
      <c r="AB15" s="9"/>
      <c r="AC15" s="9"/>
      <c r="AD15" s="9"/>
    </row>
    <row r="16" spans="1:30" ht="25.15" customHeight="1" x14ac:dyDescent="0.2">
      <c r="A16" s="10" t="s">
        <v>1</v>
      </c>
      <c r="B16" s="11">
        <v>1100123</v>
      </c>
      <c r="C16" s="11">
        <v>1</v>
      </c>
      <c r="D16" s="11">
        <v>13</v>
      </c>
      <c r="E16" s="13" t="s">
        <v>28</v>
      </c>
      <c r="F16" s="13" t="s">
        <v>26</v>
      </c>
      <c r="G16" s="13" t="s">
        <v>45</v>
      </c>
      <c r="H16" s="16" t="s">
        <v>46</v>
      </c>
      <c r="I16" s="15">
        <v>1</v>
      </c>
      <c r="J16" s="16"/>
      <c r="K16" s="16"/>
      <c r="L16" s="15">
        <f t="shared" si="12"/>
        <v>1</v>
      </c>
      <c r="M16" s="15">
        <f t="shared" si="0"/>
        <v>8.3333333333333329E-2</v>
      </c>
      <c r="N16" s="15">
        <f t="shared" si="2"/>
        <v>8.3333333333333329E-2</v>
      </c>
      <c r="O16" s="15">
        <f t="shared" si="3"/>
        <v>8.3333333333333329E-2</v>
      </c>
      <c r="P16" s="15">
        <f t="shared" si="4"/>
        <v>8.3333333333333329E-2</v>
      </c>
      <c r="Q16" s="15">
        <f t="shared" si="1"/>
        <v>8.3333333333333329E-2</v>
      </c>
      <c r="R16" s="15">
        <f t="shared" si="5"/>
        <v>8.3333333333333329E-2</v>
      </c>
      <c r="S16" s="15">
        <f t="shared" si="6"/>
        <v>8.3333333333333329E-2</v>
      </c>
      <c r="T16" s="15">
        <f t="shared" si="7"/>
        <v>8.3333333333333329E-2</v>
      </c>
      <c r="U16" s="15">
        <f t="shared" si="8"/>
        <v>8.3333333333333329E-2</v>
      </c>
      <c r="V16" s="15">
        <f t="shared" si="9"/>
        <v>8.3333333333333329E-2</v>
      </c>
      <c r="W16" s="15">
        <f t="shared" si="10"/>
        <v>8.3333333333333329E-2</v>
      </c>
      <c r="X16" s="15">
        <f t="shared" si="11"/>
        <v>8.3333333333333329E-2</v>
      </c>
      <c r="Y16" s="9"/>
      <c r="Z16" s="9"/>
      <c r="AA16" s="9"/>
      <c r="AB16" s="9"/>
      <c r="AC16" s="9"/>
      <c r="AD16" s="9"/>
    </row>
    <row r="17" spans="1:30" ht="25.15" customHeight="1" x14ac:dyDescent="0.2">
      <c r="A17" s="10" t="s">
        <v>1</v>
      </c>
      <c r="B17" s="11">
        <v>1100123</v>
      </c>
      <c r="C17" s="11">
        <v>1</v>
      </c>
      <c r="D17" s="11">
        <v>13</v>
      </c>
      <c r="E17" s="13" t="s">
        <v>31</v>
      </c>
      <c r="F17" s="13" t="s">
        <v>26</v>
      </c>
      <c r="G17" s="13" t="s">
        <v>47</v>
      </c>
      <c r="H17" s="16" t="s">
        <v>48</v>
      </c>
      <c r="I17" s="15">
        <v>73900</v>
      </c>
      <c r="J17" s="16"/>
      <c r="K17" s="16"/>
      <c r="L17" s="15">
        <f t="shared" si="12"/>
        <v>73900</v>
      </c>
      <c r="M17" s="15">
        <f t="shared" si="0"/>
        <v>6158.333333333333</v>
      </c>
      <c r="N17" s="15">
        <f t="shared" si="2"/>
        <v>6158.333333333333</v>
      </c>
      <c r="O17" s="15">
        <f t="shared" si="3"/>
        <v>6158.333333333333</v>
      </c>
      <c r="P17" s="15">
        <f t="shared" si="4"/>
        <v>6158.333333333333</v>
      </c>
      <c r="Q17" s="15">
        <f t="shared" si="1"/>
        <v>6158.333333333333</v>
      </c>
      <c r="R17" s="15">
        <f t="shared" si="5"/>
        <v>6158.333333333333</v>
      </c>
      <c r="S17" s="15">
        <f t="shared" si="6"/>
        <v>6158.333333333333</v>
      </c>
      <c r="T17" s="15">
        <f t="shared" si="7"/>
        <v>6158.333333333333</v>
      </c>
      <c r="U17" s="15">
        <f t="shared" si="8"/>
        <v>6158.333333333333</v>
      </c>
      <c r="V17" s="15">
        <f t="shared" si="9"/>
        <v>6158.333333333333</v>
      </c>
      <c r="W17" s="15">
        <f t="shared" si="10"/>
        <v>6158.333333333333</v>
      </c>
      <c r="X17" s="15">
        <f t="shared" si="11"/>
        <v>6158.333333333333</v>
      </c>
      <c r="Y17" s="9"/>
      <c r="Z17" s="9"/>
      <c r="AA17" s="9"/>
      <c r="AB17" s="9"/>
      <c r="AC17" s="9"/>
      <c r="AD17" s="9"/>
    </row>
    <row r="18" spans="1:30" ht="25.15" customHeight="1" x14ac:dyDescent="0.2">
      <c r="A18" s="10" t="s">
        <v>1</v>
      </c>
      <c r="B18" s="11">
        <v>1100123</v>
      </c>
      <c r="C18" s="11">
        <v>1</v>
      </c>
      <c r="D18" s="11">
        <v>13</v>
      </c>
      <c r="E18" s="13" t="s">
        <v>31</v>
      </c>
      <c r="F18" s="13" t="s">
        <v>26</v>
      </c>
      <c r="G18" s="13" t="s">
        <v>49</v>
      </c>
      <c r="H18" s="16" t="s">
        <v>50</v>
      </c>
      <c r="I18" s="15">
        <v>19562</v>
      </c>
      <c r="J18" s="16"/>
      <c r="K18" s="16"/>
      <c r="L18" s="15">
        <f t="shared" si="12"/>
        <v>19562</v>
      </c>
      <c r="M18" s="15">
        <f t="shared" si="0"/>
        <v>1630.1666666666667</v>
      </c>
      <c r="N18" s="15">
        <f t="shared" si="2"/>
        <v>1630.1666666666667</v>
      </c>
      <c r="O18" s="15">
        <f t="shared" si="3"/>
        <v>1630.1666666666667</v>
      </c>
      <c r="P18" s="15">
        <f t="shared" si="4"/>
        <v>1630.1666666666667</v>
      </c>
      <c r="Q18" s="15">
        <f t="shared" si="1"/>
        <v>1630.1666666666667</v>
      </c>
      <c r="R18" s="15">
        <f t="shared" si="5"/>
        <v>1630.1666666666667</v>
      </c>
      <c r="S18" s="15">
        <f t="shared" si="6"/>
        <v>1630.1666666666667</v>
      </c>
      <c r="T18" s="15">
        <f t="shared" si="7"/>
        <v>1630.1666666666667</v>
      </c>
      <c r="U18" s="15">
        <f t="shared" si="8"/>
        <v>1630.1666666666667</v>
      </c>
      <c r="V18" s="15">
        <f t="shared" si="9"/>
        <v>1630.1666666666667</v>
      </c>
      <c r="W18" s="15">
        <f t="shared" si="10"/>
        <v>1630.1666666666667</v>
      </c>
      <c r="X18" s="15">
        <f t="shared" si="11"/>
        <v>1630.1666666666667</v>
      </c>
      <c r="Y18" s="9"/>
      <c r="Z18" s="9"/>
      <c r="AA18" s="9"/>
      <c r="AB18" s="9"/>
      <c r="AC18" s="9"/>
      <c r="AD18" s="9"/>
    </row>
    <row r="19" spans="1:30" ht="25.15" customHeight="1" x14ac:dyDescent="0.2">
      <c r="A19" s="22"/>
      <c r="B19" s="23"/>
      <c r="C19" s="23">
        <v>1</v>
      </c>
      <c r="D19" s="23">
        <v>14</v>
      </c>
      <c r="E19" s="24" t="s">
        <v>26</v>
      </c>
      <c r="F19" s="24"/>
      <c r="G19" s="24"/>
      <c r="H19" s="20" t="s">
        <v>338</v>
      </c>
      <c r="I19" s="21">
        <v>0</v>
      </c>
      <c r="J19" s="20"/>
      <c r="K19" s="20"/>
      <c r="L19" s="21">
        <f t="shared" si="12"/>
        <v>0</v>
      </c>
      <c r="M19" s="21">
        <f t="shared" si="0"/>
        <v>0</v>
      </c>
      <c r="N19" s="21">
        <f t="shared" si="2"/>
        <v>0</v>
      </c>
      <c r="O19" s="21">
        <f t="shared" si="3"/>
        <v>0</v>
      </c>
      <c r="P19" s="21">
        <f t="shared" si="4"/>
        <v>0</v>
      </c>
      <c r="Q19" s="21">
        <f t="shared" si="1"/>
        <v>0</v>
      </c>
      <c r="R19" s="21">
        <f t="shared" si="5"/>
        <v>0</v>
      </c>
      <c r="S19" s="21">
        <f t="shared" si="6"/>
        <v>0</v>
      </c>
      <c r="T19" s="21">
        <f t="shared" si="7"/>
        <v>0</v>
      </c>
      <c r="U19" s="21">
        <f t="shared" si="8"/>
        <v>0</v>
      </c>
      <c r="V19" s="21">
        <f t="shared" si="9"/>
        <v>0</v>
      </c>
      <c r="W19" s="21">
        <f t="shared" si="10"/>
        <v>0</v>
      </c>
      <c r="X19" s="21">
        <f t="shared" si="11"/>
        <v>0</v>
      </c>
      <c r="Y19" s="9"/>
      <c r="Z19" s="9"/>
      <c r="AA19" s="9"/>
      <c r="AB19" s="9"/>
      <c r="AC19" s="9"/>
      <c r="AD19" s="9"/>
    </row>
    <row r="20" spans="1:30" ht="25.15" customHeight="1" x14ac:dyDescent="0.2">
      <c r="A20" s="22"/>
      <c r="B20" s="23"/>
      <c r="C20" s="23">
        <v>1</v>
      </c>
      <c r="D20" s="23">
        <v>15</v>
      </c>
      <c r="E20" s="24" t="s">
        <v>26</v>
      </c>
      <c r="F20" s="24"/>
      <c r="G20" s="24"/>
      <c r="H20" s="20" t="s">
        <v>339</v>
      </c>
      <c r="I20" s="21">
        <v>0</v>
      </c>
      <c r="J20" s="20"/>
      <c r="K20" s="20"/>
      <c r="L20" s="21">
        <f t="shared" si="12"/>
        <v>0</v>
      </c>
      <c r="M20" s="21">
        <f t="shared" si="0"/>
        <v>0</v>
      </c>
      <c r="N20" s="21">
        <f t="shared" si="2"/>
        <v>0</v>
      </c>
      <c r="O20" s="21">
        <f t="shared" si="3"/>
        <v>0</v>
      </c>
      <c r="P20" s="21">
        <f t="shared" si="4"/>
        <v>0</v>
      </c>
      <c r="Q20" s="21">
        <f t="shared" si="1"/>
        <v>0</v>
      </c>
      <c r="R20" s="21">
        <f t="shared" si="5"/>
        <v>0</v>
      </c>
      <c r="S20" s="21">
        <f t="shared" si="6"/>
        <v>0</v>
      </c>
      <c r="T20" s="21">
        <f t="shared" si="7"/>
        <v>0</v>
      </c>
      <c r="U20" s="21">
        <f t="shared" si="8"/>
        <v>0</v>
      </c>
      <c r="V20" s="21">
        <f t="shared" si="9"/>
        <v>0</v>
      </c>
      <c r="W20" s="21">
        <f t="shared" si="10"/>
        <v>0</v>
      </c>
      <c r="X20" s="21">
        <f t="shared" si="11"/>
        <v>0</v>
      </c>
      <c r="Y20" s="9"/>
      <c r="Z20" s="9"/>
      <c r="AA20" s="9"/>
      <c r="AB20" s="9"/>
      <c r="AC20" s="9"/>
      <c r="AD20" s="9"/>
    </row>
    <row r="21" spans="1:30" ht="25.15" customHeight="1" x14ac:dyDescent="0.2">
      <c r="A21" s="22"/>
      <c r="B21" s="23"/>
      <c r="C21" s="23">
        <v>1</v>
      </c>
      <c r="D21" s="23">
        <v>16</v>
      </c>
      <c r="E21" s="24" t="s">
        <v>26</v>
      </c>
      <c r="F21" s="24"/>
      <c r="G21" s="24"/>
      <c r="H21" s="20" t="s">
        <v>340</v>
      </c>
      <c r="I21" s="21">
        <v>0</v>
      </c>
      <c r="J21" s="20"/>
      <c r="K21" s="20"/>
      <c r="L21" s="21">
        <f t="shared" si="12"/>
        <v>0</v>
      </c>
      <c r="M21" s="21">
        <f t="shared" si="0"/>
        <v>0</v>
      </c>
      <c r="N21" s="21">
        <f t="shared" si="2"/>
        <v>0</v>
      </c>
      <c r="O21" s="21">
        <f t="shared" si="3"/>
        <v>0</v>
      </c>
      <c r="P21" s="21">
        <f t="shared" si="4"/>
        <v>0</v>
      </c>
      <c r="Q21" s="21">
        <f t="shared" si="1"/>
        <v>0</v>
      </c>
      <c r="R21" s="21">
        <f t="shared" si="5"/>
        <v>0</v>
      </c>
      <c r="S21" s="21">
        <f t="shared" si="6"/>
        <v>0</v>
      </c>
      <c r="T21" s="21">
        <f t="shared" si="7"/>
        <v>0</v>
      </c>
      <c r="U21" s="21">
        <f t="shared" si="8"/>
        <v>0</v>
      </c>
      <c r="V21" s="21">
        <f t="shared" si="9"/>
        <v>0</v>
      </c>
      <c r="W21" s="21">
        <f t="shared" si="10"/>
        <v>0</v>
      </c>
      <c r="X21" s="21">
        <f t="shared" si="11"/>
        <v>0</v>
      </c>
      <c r="Y21" s="9"/>
      <c r="Z21" s="9"/>
      <c r="AA21" s="9"/>
      <c r="AB21" s="9"/>
      <c r="AC21" s="9"/>
      <c r="AD21" s="9"/>
    </row>
    <row r="22" spans="1:30" ht="25.15" customHeight="1" x14ac:dyDescent="0.2">
      <c r="A22" s="22"/>
      <c r="B22" s="23"/>
      <c r="C22" s="23">
        <v>1</v>
      </c>
      <c r="D22" s="23">
        <v>17</v>
      </c>
      <c r="E22" s="24" t="s">
        <v>26</v>
      </c>
      <c r="F22" s="24"/>
      <c r="G22" s="24"/>
      <c r="H22" s="20" t="s">
        <v>51</v>
      </c>
      <c r="I22" s="21">
        <f>SUM(I23:I25)</f>
        <v>1607300</v>
      </c>
      <c r="J22" s="21">
        <f t="shared" ref="J22:L22" si="16">SUM(J23:J25)</f>
        <v>0</v>
      </c>
      <c r="K22" s="21">
        <f t="shared" si="16"/>
        <v>0</v>
      </c>
      <c r="L22" s="21">
        <f t="shared" si="16"/>
        <v>1607300</v>
      </c>
      <c r="M22" s="21">
        <f t="shared" si="0"/>
        <v>133941.66666666666</v>
      </c>
      <c r="N22" s="21">
        <f t="shared" si="2"/>
        <v>133941.66666666666</v>
      </c>
      <c r="O22" s="21">
        <f t="shared" si="3"/>
        <v>133941.66666666666</v>
      </c>
      <c r="P22" s="21">
        <f t="shared" si="4"/>
        <v>133941.66666666666</v>
      </c>
      <c r="Q22" s="21">
        <f t="shared" si="1"/>
        <v>133941.66666666666</v>
      </c>
      <c r="R22" s="21">
        <f t="shared" si="5"/>
        <v>133941.66666666666</v>
      </c>
      <c r="S22" s="21">
        <f t="shared" si="6"/>
        <v>133941.66666666666</v>
      </c>
      <c r="T22" s="21">
        <f t="shared" si="7"/>
        <v>133941.66666666666</v>
      </c>
      <c r="U22" s="21">
        <f t="shared" si="8"/>
        <v>133941.66666666666</v>
      </c>
      <c r="V22" s="21">
        <f t="shared" si="9"/>
        <v>133941.66666666666</v>
      </c>
      <c r="W22" s="21">
        <f t="shared" si="10"/>
        <v>133941.66666666666</v>
      </c>
      <c r="X22" s="21">
        <f t="shared" si="11"/>
        <v>133941.66666666666</v>
      </c>
      <c r="Y22" s="9"/>
      <c r="Z22" s="9"/>
      <c r="AA22" s="9"/>
      <c r="AB22" s="9"/>
      <c r="AC22" s="9"/>
      <c r="AD22" s="9"/>
    </row>
    <row r="23" spans="1:30" ht="25.15" customHeight="1" x14ac:dyDescent="0.2">
      <c r="A23" s="10" t="s">
        <v>1</v>
      </c>
      <c r="B23" s="11">
        <v>1100123</v>
      </c>
      <c r="C23" s="11">
        <v>1</v>
      </c>
      <c r="D23" s="11">
        <v>17</v>
      </c>
      <c r="E23" s="13" t="s">
        <v>28</v>
      </c>
      <c r="F23" s="13" t="s">
        <v>26</v>
      </c>
      <c r="G23" s="13" t="s">
        <v>52</v>
      </c>
      <c r="H23" s="16" t="s">
        <v>53</v>
      </c>
      <c r="I23" s="15">
        <v>1284950</v>
      </c>
      <c r="J23" s="16"/>
      <c r="K23" s="16"/>
      <c r="L23" s="15">
        <f t="shared" si="12"/>
        <v>1284950</v>
      </c>
      <c r="M23" s="15">
        <f t="shared" si="0"/>
        <v>107079.16666666667</v>
      </c>
      <c r="N23" s="15">
        <f t="shared" si="2"/>
        <v>107079.16666666667</v>
      </c>
      <c r="O23" s="15">
        <f t="shared" si="3"/>
        <v>107079.16666666667</v>
      </c>
      <c r="P23" s="15">
        <f t="shared" si="4"/>
        <v>107079.16666666667</v>
      </c>
      <c r="Q23" s="15">
        <f t="shared" si="1"/>
        <v>107079.16666666667</v>
      </c>
      <c r="R23" s="15">
        <f t="shared" si="5"/>
        <v>107079.16666666667</v>
      </c>
      <c r="S23" s="15">
        <f t="shared" si="6"/>
        <v>107079.16666666667</v>
      </c>
      <c r="T23" s="15">
        <f t="shared" si="7"/>
        <v>107079.16666666667</v>
      </c>
      <c r="U23" s="15">
        <f t="shared" si="8"/>
        <v>107079.16666666667</v>
      </c>
      <c r="V23" s="15">
        <f t="shared" si="9"/>
        <v>107079.16666666667</v>
      </c>
      <c r="W23" s="15">
        <f t="shared" si="10"/>
        <v>107079.16666666667</v>
      </c>
      <c r="X23" s="15">
        <f t="shared" si="11"/>
        <v>107079.16666666667</v>
      </c>
      <c r="Y23" s="9"/>
      <c r="Z23" s="9"/>
      <c r="AA23" s="9"/>
      <c r="AB23" s="9"/>
      <c r="AC23" s="9"/>
      <c r="AD23" s="9"/>
    </row>
    <row r="24" spans="1:30" ht="25.15" customHeight="1" x14ac:dyDescent="0.2">
      <c r="A24" s="10" t="s">
        <v>1</v>
      </c>
      <c r="B24" s="11">
        <v>1100123</v>
      </c>
      <c r="C24" s="11">
        <v>1</v>
      </c>
      <c r="D24" s="11">
        <v>17</v>
      </c>
      <c r="E24" s="13" t="s">
        <v>37</v>
      </c>
      <c r="F24" s="13" t="s">
        <v>26</v>
      </c>
      <c r="G24" s="13" t="s">
        <v>54</v>
      </c>
      <c r="H24" s="16" t="s">
        <v>55</v>
      </c>
      <c r="I24" s="15">
        <v>217350</v>
      </c>
      <c r="J24" s="16"/>
      <c r="K24" s="16"/>
      <c r="L24" s="15">
        <f t="shared" si="12"/>
        <v>217350</v>
      </c>
      <c r="M24" s="15">
        <f t="shared" si="0"/>
        <v>18112.5</v>
      </c>
      <c r="N24" s="15">
        <f t="shared" si="2"/>
        <v>18112.5</v>
      </c>
      <c r="O24" s="15">
        <f t="shared" si="3"/>
        <v>18112.5</v>
      </c>
      <c r="P24" s="15">
        <f t="shared" si="4"/>
        <v>18112.5</v>
      </c>
      <c r="Q24" s="15">
        <f t="shared" si="1"/>
        <v>18112.5</v>
      </c>
      <c r="R24" s="15">
        <f t="shared" si="5"/>
        <v>18112.5</v>
      </c>
      <c r="S24" s="15">
        <f t="shared" si="6"/>
        <v>18112.5</v>
      </c>
      <c r="T24" s="15">
        <f t="shared" si="7"/>
        <v>18112.5</v>
      </c>
      <c r="U24" s="15">
        <f t="shared" si="8"/>
        <v>18112.5</v>
      </c>
      <c r="V24" s="15">
        <f t="shared" si="9"/>
        <v>18112.5</v>
      </c>
      <c r="W24" s="15">
        <f t="shared" si="10"/>
        <v>18112.5</v>
      </c>
      <c r="X24" s="15">
        <f t="shared" si="11"/>
        <v>18112.5</v>
      </c>
      <c r="Y24" s="9"/>
      <c r="Z24" s="9"/>
      <c r="AA24" s="9"/>
      <c r="AB24" s="9"/>
      <c r="AC24" s="9"/>
      <c r="AD24" s="9"/>
    </row>
    <row r="25" spans="1:30" ht="25.15" customHeight="1" x14ac:dyDescent="0.2">
      <c r="A25" s="10" t="s">
        <v>1</v>
      </c>
      <c r="B25" s="11">
        <v>1100123</v>
      </c>
      <c r="C25" s="11">
        <v>1</v>
      </c>
      <c r="D25" s="11">
        <v>17</v>
      </c>
      <c r="E25" s="13" t="s">
        <v>31</v>
      </c>
      <c r="F25" s="13" t="s">
        <v>26</v>
      </c>
      <c r="G25" s="13" t="s">
        <v>56</v>
      </c>
      <c r="H25" s="16" t="s">
        <v>57</v>
      </c>
      <c r="I25" s="15">
        <v>105000</v>
      </c>
      <c r="J25" s="16"/>
      <c r="K25" s="16"/>
      <c r="L25" s="15">
        <f t="shared" si="12"/>
        <v>105000</v>
      </c>
      <c r="M25" s="15">
        <f t="shared" si="0"/>
        <v>8750</v>
      </c>
      <c r="N25" s="15">
        <f t="shared" si="2"/>
        <v>8750</v>
      </c>
      <c r="O25" s="15">
        <f t="shared" si="3"/>
        <v>8750</v>
      </c>
      <c r="P25" s="15">
        <f t="shared" si="4"/>
        <v>8750</v>
      </c>
      <c r="Q25" s="15">
        <f t="shared" si="1"/>
        <v>8750</v>
      </c>
      <c r="R25" s="15">
        <f t="shared" si="5"/>
        <v>8750</v>
      </c>
      <c r="S25" s="15">
        <f t="shared" si="6"/>
        <v>8750</v>
      </c>
      <c r="T25" s="15">
        <f t="shared" si="7"/>
        <v>8750</v>
      </c>
      <c r="U25" s="15">
        <f t="shared" si="8"/>
        <v>8750</v>
      </c>
      <c r="V25" s="15">
        <f t="shared" si="9"/>
        <v>8750</v>
      </c>
      <c r="W25" s="15">
        <f t="shared" si="10"/>
        <v>8750</v>
      </c>
      <c r="X25" s="15">
        <f t="shared" si="11"/>
        <v>8750</v>
      </c>
      <c r="Y25" s="9"/>
      <c r="Z25" s="9"/>
      <c r="AA25" s="9"/>
      <c r="AB25" s="9"/>
      <c r="AC25" s="9"/>
      <c r="AD25" s="9"/>
    </row>
    <row r="26" spans="1:30" ht="25.15" customHeight="1" x14ac:dyDescent="0.2">
      <c r="A26" s="22"/>
      <c r="B26" s="23"/>
      <c r="C26" s="23"/>
      <c r="D26" s="23">
        <v>18</v>
      </c>
      <c r="E26" s="24" t="s">
        <v>26</v>
      </c>
      <c r="F26" s="24"/>
      <c r="G26" s="24"/>
      <c r="H26" s="20" t="s">
        <v>341</v>
      </c>
      <c r="I26" s="21">
        <v>0</v>
      </c>
      <c r="J26" s="20"/>
      <c r="K26" s="20"/>
      <c r="L26" s="21">
        <f t="shared" si="12"/>
        <v>0</v>
      </c>
      <c r="M26" s="21">
        <f t="shared" si="0"/>
        <v>0</v>
      </c>
      <c r="N26" s="21">
        <f t="shared" si="2"/>
        <v>0</v>
      </c>
      <c r="O26" s="21">
        <f t="shared" si="3"/>
        <v>0</v>
      </c>
      <c r="P26" s="21">
        <f t="shared" si="4"/>
        <v>0</v>
      </c>
      <c r="Q26" s="21">
        <f t="shared" si="1"/>
        <v>0</v>
      </c>
      <c r="R26" s="21">
        <f t="shared" si="5"/>
        <v>0</v>
      </c>
      <c r="S26" s="21">
        <f t="shared" si="6"/>
        <v>0</v>
      </c>
      <c r="T26" s="21">
        <f t="shared" si="7"/>
        <v>0</v>
      </c>
      <c r="U26" s="21">
        <f t="shared" si="8"/>
        <v>0</v>
      </c>
      <c r="V26" s="21">
        <f t="shared" si="9"/>
        <v>0</v>
      </c>
      <c r="W26" s="21">
        <f t="shared" si="10"/>
        <v>0</v>
      </c>
      <c r="X26" s="21">
        <f t="shared" si="11"/>
        <v>0</v>
      </c>
      <c r="Y26" s="9"/>
      <c r="Z26" s="9"/>
      <c r="AA26" s="9"/>
      <c r="AB26" s="9"/>
      <c r="AC26" s="9"/>
      <c r="AD26" s="9"/>
    </row>
    <row r="27" spans="1:30" ht="42" customHeight="1" thickBot="1" x14ac:dyDescent="0.25">
      <c r="A27" s="22"/>
      <c r="B27" s="23"/>
      <c r="C27" s="23"/>
      <c r="D27" s="23">
        <v>19</v>
      </c>
      <c r="E27" s="24" t="s">
        <v>26</v>
      </c>
      <c r="F27" s="24"/>
      <c r="G27" s="24"/>
      <c r="H27" s="25" t="s">
        <v>342</v>
      </c>
      <c r="I27" s="21">
        <v>0</v>
      </c>
      <c r="J27" s="20"/>
      <c r="K27" s="20"/>
      <c r="L27" s="21">
        <f t="shared" si="12"/>
        <v>0</v>
      </c>
      <c r="M27" s="21">
        <f t="shared" si="0"/>
        <v>0</v>
      </c>
      <c r="N27" s="21">
        <f t="shared" si="2"/>
        <v>0</v>
      </c>
      <c r="O27" s="21">
        <v>0</v>
      </c>
      <c r="P27" s="21">
        <f t="shared" si="4"/>
        <v>0</v>
      </c>
      <c r="Q27" s="21">
        <f t="shared" ref="Q27" si="17">J27/12</f>
        <v>0</v>
      </c>
      <c r="R27" s="21">
        <f t="shared" ref="R27" si="18">K27/12</f>
        <v>0</v>
      </c>
      <c r="S27" s="21">
        <f t="shared" ref="S27" si="19">L27/12</f>
        <v>0</v>
      </c>
      <c r="T27" s="21">
        <f t="shared" ref="T27" si="20">M27/12</f>
        <v>0</v>
      </c>
      <c r="U27" s="21">
        <f t="shared" ref="U27" si="21">N27/12</f>
        <v>0</v>
      </c>
      <c r="V27" s="21">
        <f t="shared" ref="V27" si="22">O27/12</f>
        <v>0</v>
      </c>
      <c r="W27" s="21">
        <f t="shared" ref="W27" si="23">P27/12</f>
        <v>0</v>
      </c>
      <c r="X27" s="21">
        <f t="shared" ref="X27" si="24">Q27/12</f>
        <v>0</v>
      </c>
      <c r="Y27" s="9"/>
      <c r="Z27" s="9"/>
      <c r="AA27" s="9"/>
      <c r="AB27" s="9"/>
      <c r="AC27" s="9"/>
      <c r="AD27" s="9"/>
    </row>
    <row r="28" spans="1:30" ht="25.15" customHeight="1" thickBot="1" x14ac:dyDescent="0.25">
      <c r="A28" s="44"/>
      <c r="B28" s="45"/>
      <c r="C28" s="45"/>
      <c r="D28" s="45"/>
      <c r="E28" s="1"/>
      <c r="F28" s="45"/>
      <c r="G28" s="45"/>
      <c r="H28" s="76" t="s">
        <v>58</v>
      </c>
      <c r="I28" s="46">
        <f>I6+I9+I15+I22+I26</f>
        <v>62582989.450000003</v>
      </c>
      <c r="J28" s="47">
        <f>J6+J9+J15+J22</f>
        <v>0</v>
      </c>
      <c r="K28" s="48">
        <f>K6+K9+K15+K22</f>
        <v>0</v>
      </c>
      <c r="L28" s="48">
        <f>L6+L9+L15+L22</f>
        <v>62582989.450000003</v>
      </c>
      <c r="M28" s="49">
        <f>I28/12</f>
        <v>5215249.1208333336</v>
      </c>
      <c r="N28" s="49">
        <f>I28/12</f>
        <v>5215249.1208333336</v>
      </c>
      <c r="O28" s="49">
        <f t="shared" si="3"/>
        <v>5215249.1208333336</v>
      </c>
      <c r="P28" s="49">
        <f t="shared" si="4"/>
        <v>5215249.1208333336</v>
      </c>
      <c r="Q28" s="49">
        <f t="shared" si="1"/>
        <v>5215249.1208333336</v>
      </c>
      <c r="R28" s="49">
        <f t="shared" si="5"/>
        <v>5215249.1208333336</v>
      </c>
      <c r="S28" s="49">
        <f t="shared" si="6"/>
        <v>5215249.1208333336</v>
      </c>
      <c r="T28" s="49">
        <f t="shared" si="7"/>
        <v>5215249.1208333336</v>
      </c>
      <c r="U28" s="49">
        <f t="shared" si="8"/>
        <v>5215249.1208333336</v>
      </c>
      <c r="V28" s="49">
        <f t="shared" si="9"/>
        <v>5215249.1208333336</v>
      </c>
      <c r="W28" s="49">
        <f t="shared" si="10"/>
        <v>5215249.1208333336</v>
      </c>
      <c r="X28" s="50">
        <f t="shared" si="11"/>
        <v>5215249.1208333336</v>
      </c>
      <c r="Y28" s="9"/>
      <c r="Z28" s="9"/>
      <c r="AA28" s="9"/>
      <c r="AB28" s="9"/>
      <c r="AC28" s="9"/>
      <c r="AD28" s="9"/>
    </row>
    <row r="29" spans="1:30" ht="25.15" customHeight="1" x14ac:dyDescent="0.2">
      <c r="A29" s="10"/>
      <c r="B29" s="11"/>
      <c r="C29" s="12">
        <v>2</v>
      </c>
      <c r="D29" s="11"/>
      <c r="E29" s="66"/>
      <c r="F29" s="11"/>
      <c r="G29" s="11"/>
      <c r="H29" s="27" t="s">
        <v>343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9"/>
      <c r="Z29" s="9"/>
      <c r="AA29" s="9"/>
      <c r="AB29" s="9"/>
      <c r="AC29" s="9"/>
      <c r="AD29" s="9"/>
    </row>
    <row r="30" spans="1:30" ht="25.15" customHeight="1" x14ac:dyDescent="0.2">
      <c r="A30" s="29"/>
      <c r="B30" s="30"/>
      <c r="C30" s="30"/>
      <c r="D30" s="30">
        <v>21</v>
      </c>
      <c r="E30" s="31" t="s">
        <v>26</v>
      </c>
      <c r="F30" s="30"/>
      <c r="G30" s="30"/>
      <c r="H30" s="32" t="s">
        <v>344</v>
      </c>
      <c r="I30" s="33">
        <v>0</v>
      </c>
      <c r="J30" s="33"/>
      <c r="K30" s="33"/>
      <c r="L30" s="33"/>
      <c r="M30" s="21">
        <f t="shared" si="0"/>
        <v>0</v>
      </c>
      <c r="N30" s="21">
        <f t="shared" ref="N30:N34" si="25">J30/12</f>
        <v>0</v>
      </c>
      <c r="O30" s="21">
        <f t="shared" ref="O30:O34" si="26">K30/12</f>
        <v>0</v>
      </c>
      <c r="P30" s="21">
        <f t="shared" ref="P30:P34" si="27">L30/12</f>
        <v>0</v>
      </c>
      <c r="Q30" s="21">
        <f t="shared" ref="Q30:Q34" si="28">M30/12</f>
        <v>0</v>
      </c>
      <c r="R30" s="21">
        <f t="shared" ref="R30:R34" si="29">N30/12</f>
        <v>0</v>
      </c>
      <c r="S30" s="21">
        <f t="shared" ref="S30:S34" si="30">O30/12</f>
        <v>0</v>
      </c>
      <c r="T30" s="21">
        <f t="shared" ref="T30:T34" si="31">P30/12</f>
        <v>0</v>
      </c>
      <c r="U30" s="21">
        <f t="shared" ref="U30:U34" si="32">Q30/12</f>
        <v>0</v>
      </c>
      <c r="V30" s="21">
        <f t="shared" ref="V30:V34" si="33">R30/12</f>
        <v>0</v>
      </c>
      <c r="W30" s="21">
        <f t="shared" ref="W30:W34" si="34">S30/12</f>
        <v>0</v>
      </c>
      <c r="X30" s="21">
        <f t="shared" ref="X30:X34" si="35">T30/12</f>
        <v>0</v>
      </c>
      <c r="Y30" s="9"/>
      <c r="Z30" s="9"/>
      <c r="AA30" s="9"/>
      <c r="AB30" s="9"/>
      <c r="AC30" s="9"/>
      <c r="AD30" s="9"/>
    </row>
    <row r="31" spans="1:30" ht="25.15" customHeight="1" x14ac:dyDescent="0.2">
      <c r="A31" s="29"/>
      <c r="B31" s="30"/>
      <c r="C31" s="30"/>
      <c r="D31" s="30">
        <v>22</v>
      </c>
      <c r="E31" s="31" t="s">
        <v>26</v>
      </c>
      <c r="F31" s="30"/>
      <c r="G31" s="30"/>
      <c r="H31" s="32" t="s">
        <v>345</v>
      </c>
      <c r="I31" s="33">
        <v>0</v>
      </c>
      <c r="J31" s="33"/>
      <c r="K31" s="33"/>
      <c r="L31" s="33"/>
      <c r="M31" s="21">
        <f t="shared" si="0"/>
        <v>0</v>
      </c>
      <c r="N31" s="21">
        <f t="shared" si="25"/>
        <v>0</v>
      </c>
      <c r="O31" s="21">
        <f t="shared" si="26"/>
        <v>0</v>
      </c>
      <c r="P31" s="21">
        <f t="shared" si="27"/>
        <v>0</v>
      </c>
      <c r="Q31" s="21">
        <f t="shared" si="28"/>
        <v>0</v>
      </c>
      <c r="R31" s="21">
        <f t="shared" si="29"/>
        <v>0</v>
      </c>
      <c r="S31" s="21">
        <f t="shared" si="30"/>
        <v>0</v>
      </c>
      <c r="T31" s="21">
        <f t="shared" si="31"/>
        <v>0</v>
      </c>
      <c r="U31" s="21">
        <f t="shared" si="32"/>
        <v>0</v>
      </c>
      <c r="V31" s="21">
        <f t="shared" si="33"/>
        <v>0</v>
      </c>
      <c r="W31" s="21">
        <f t="shared" si="34"/>
        <v>0</v>
      </c>
      <c r="X31" s="21">
        <f t="shared" si="35"/>
        <v>0</v>
      </c>
      <c r="Y31" s="9"/>
      <c r="Z31" s="9"/>
      <c r="AA31" s="9"/>
      <c r="AB31" s="9"/>
      <c r="AC31" s="9"/>
      <c r="AD31" s="9"/>
    </row>
    <row r="32" spans="1:30" ht="25.15" customHeight="1" x14ac:dyDescent="0.2">
      <c r="A32" s="29"/>
      <c r="B32" s="30"/>
      <c r="C32" s="30"/>
      <c r="D32" s="30">
        <v>23</v>
      </c>
      <c r="E32" s="31" t="s">
        <v>26</v>
      </c>
      <c r="F32" s="30"/>
      <c r="G32" s="30"/>
      <c r="H32" s="32" t="s">
        <v>346</v>
      </c>
      <c r="I32" s="33">
        <v>0</v>
      </c>
      <c r="J32" s="33"/>
      <c r="K32" s="33"/>
      <c r="L32" s="33"/>
      <c r="M32" s="21">
        <f t="shared" si="0"/>
        <v>0</v>
      </c>
      <c r="N32" s="21">
        <f t="shared" si="25"/>
        <v>0</v>
      </c>
      <c r="O32" s="21">
        <f t="shared" si="26"/>
        <v>0</v>
      </c>
      <c r="P32" s="21">
        <f t="shared" si="27"/>
        <v>0</v>
      </c>
      <c r="Q32" s="21">
        <f t="shared" si="28"/>
        <v>0</v>
      </c>
      <c r="R32" s="21">
        <f t="shared" si="29"/>
        <v>0</v>
      </c>
      <c r="S32" s="21">
        <f t="shared" si="30"/>
        <v>0</v>
      </c>
      <c r="T32" s="21">
        <f t="shared" si="31"/>
        <v>0</v>
      </c>
      <c r="U32" s="21">
        <f t="shared" si="32"/>
        <v>0</v>
      </c>
      <c r="V32" s="21">
        <f t="shared" si="33"/>
        <v>0</v>
      </c>
      <c r="W32" s="21">
        <f t="shared" si="34"/>
        <v>0</v>
      </c>
      <c r="X32" s="21">
        <f t="shared" si="35"/>
        <v>0</v>
      </c>
      <c r="Y32" s="9"/>
      <c r="Z32" s="9"/>
      <c r="AA32" s="9"/>
      <c r="AB32" s="9"/>
      <c r="AC32" s="9"/>
      <c r="AD32" s="9"/>
    </row>
    <row r="33" spans="1:30" ht="25.15" customHeight="1" x14ac:dyDescent="0.2">
      <c r="A33" s="29"/>
      <c r="B33" s="30"/>
      <c r="C33" s="30"/>
      <c r="D33" s="30">
        <v>24</v>
      </c>
      <c r="E33" s="31" t="s">
        <v>26</v>
      </c>
      <c r="F33" s="30"/>
      <c r="G33" s="30"/>
      <c r="H33" s="34" t="s">
        <v>347</v>
      </c>
      <c r="I33" s="33">
        <v>0</v>
      </c>
      <c r="J33" s="33"/>
      <c r="K33" s="33"/>
      <c r="L33" s="33"/>
      <c r="M33" s="21">
        <f t="shared" si="0"/>
        <v>0</v>
      </c>
      <c r="N33" s="21">
        <f t="shared" si="25"/>
        <v>0</v>
      </c>
      <c r="O33" s="21">
        <f t="shared" si="26"/>
        <v>0</v>
      </c>
      <c r="P33" s="21">
        <f t="shared" si="27"/>
        <v>0</v>
      </c>
      <c r="Q33" s="21">
        <f t="shared" si="28"/>
        <v>0</v>
      </c>
      <c r="R33" s="21">
        <f t="shared" si="29"/>
        <v>0</v>
      </c>
      <c r="S33" s="21">
        <f t="shared" si="30"/>
        <v>0</v>
      </c>
      <c r="T33" s="21">
        <f t="shared" si="31"/>
        <v>0</v>
      </c>
      <c r="U33" s="21">
        <f t="shared" si="32"/>
        <v>0</v>
      </c>
      <c r="V33" s="21">
        <f t="shared" si="33"/>
        <v>0</v>
      </c>
      <c r="W33" s="21">
        <f t="shared" si="34"/>
        <v>0</v>
      </c>
      <c r="X33" s="21">
        <f t="shared" si="35"/>
        <v>0</v>
      </c>
      <c r="Y33" s="9"/>
      <c r="Z33" s="9"/>
      <c r="AA33" s="9"/>
      <c r="AB33" s="9"/>
      <c r="AC33" s="9"/>
      <c r="AD33" s="9"/>
    </row>
    <row r="34" spans="1:30" ht="25.15" customHeight="1" thickBot="1" x14ac:dyDescent="0.25">
      <c r="A34" s="29"/>
      <c r="B34" s="30"/>
      <c r="C34" s="30"/>
      <c r="D34" s="30">
        <v>25</v>
      </c>
      <c r="E34" s="31" t="s">
        <v>26</v>
      </c>
      <c r="F34" s="30"/>
      <c r="G34" s="30"/>
      <c r="H34" s="34" t="s">
        <v>348</v>
      </c>
      <c r="I34" s="33">
        <v>0</v>
      </c>
      <c r="J34" s="33"/>
      <c r="K34" s="33"/>
      <c r="L34" s="33"/>
      <c r="M34" s="21">
        <f t="shared" si="0"/>
        <v>0</v>
      </c>
      <c r="N34" s="21">
        <f t="shared" si="25"/>
        <v>0</v>
      </c>
      <c r="O34" s="21">
        <f t="shared" si="26"/>
        <v>0</v>
      </c>
      <c r="P34" s="21">
        <f t="shared" si="27"/>
        <v>0</v>
      </c>
      <c r="Q34" s="21">
        <f t="shared" si="28"/>
        <v>0</v>
      </c>
      <c r="R34" s="21">
        <f t="shared" si="29"/>
        <v>0</v>
      </c>
      <c r="S34" s="21">
        <f t="shared" si="30"/>
        <v>0</v>
      </c>
      <c r="T34" s="21">
        <f t="shared" si="31"/>
        <v>0</v>
      </c>
      <c r="U34" s="21">
        <f t="shared" si="32"/>
        <v>0</v>
      </c>
      <c r="V34" s="21">
        <f t="shared" si="33"/>
        <v>0</v>
      </c>
      <c r="W34" s="21">
        <f t="shared" si="34"/>
        <v>0</v>
      </c>
      <c r="X34" s="21">
        <f t="shared" si="35"/>
        <v>0</v>
      </c>
      <c r="Y34" s="9"/>
      <c r="Z34" s="9"/>
      <c r="AA34" s="9"/>
      <c r="AB34" s="9"/>
      <c r="AC34" s="9"/>
      <c r="AD34" s="9"/>
    </row>
    <row r="35" spans="1:30" ht="25.15" customHeight="1" thickBot="1" x14ac:dyDescent="0.25">
      <c r="A35" s="44"/>
      <c r="B35" s="45"/>
      <c r="C35" s="45"/>
      <c r="D35" s="45"/>
      <c r="E35" s="1"/>
      <c r="F35" s="45"/>
      <c r="G35" s="45"/>
      <c r="H35" s="76" t="s">
        <v>349</v>
      </c>
      <c r="I35" s="46">
        <f>SUM(I30:I34)</f>
        <v>0</v>
      </c>
      <c r="J35" s="47"/>
      <c r="K35" s="48"/>
      <c r="L35" s="48"/>
      <c r="M35" s="49">
        <f t="shared" si="0"/>
        <v>0</v>
      </c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50"/>
      <c r="Y35" s="9"/>
      <c r="Z35" s="9"/>
      <c r="AA35" s="9"/>
      <c r="AB35" s="9"/>
      <c r="AC35" s="9"/>
      <c r="AD35" s="9"/>
    </row>
    <row r="36" spans="1:30" ht="25.15" customHeight="1" x14ac:dyDescent="0.2">
      <c r="A36" s="10"/>
      <c r="B36" s="11"/>
      <c r="C36" s="12">
        <v>3</v>
      </c>
      <c r="D36" s="11">
        <v>0</v>
      </c>
      <c r="E36" s="13" t="s">
        <v>26</v>
      </c>
      <c r="F36" s="13"/>
      <c r="G36" s="13"/>
      <c r="H36" s="35" t="s">
        <v>10</v>
      </c>
      <c r="I36" s="36"/>
      <c r="J36" s="37"/>
      <c r="K36" s="37"/>
      <c r="L36" s="37"/>
      <c r="M36" s="36">
        <f t="shared" si="0"/>
        <v>0</v>
      </c>
      <c r="N36" s="36">
        <f t="shared" si="2"/>
        <v>0</v>
      </c>
      <c r="O36" s="36">
        <f t="shared" si="3"/>
        <v>0</v>
      </c>
      <c r="P36" s="36">
        <f t="shared" si="4"/>
        <v>0</v>
      </c>
      <c r="Q36" s="36">
        <f t="shared" si="1"/>
        <v>0</v>
      </c>
      <c r="R36" s="36">
        <f t="shared" si="5"/>
        <v>0</v>
      </c>
      <c r="S36" s="36">
        <f t="shared" si="6"/>
        <v>0</v>
      </c>
      <c r="T36" s="36">
        <f t="shared" si="7"/>
        <v>0</v>
      </c>
      <c r="U36" s="36">
        <f t="shared" si="8"/>
        <v>0</v>
      </c>
      <c r="V36" s="36">
        <f t="shared" si="9"/>
        <v>0</v>
      </c>
      <c r="W36" s="36">
        <f t="shared" si="10"/>
        <v>0</v>
      </c>
      <c r="X36" s="36">
        <f t="shared" si="11"/>
        <v>0</v>
      </c>
      <c r="Y36" s="9"/>
      <c r="Z36" s="9"/>
      <c r="AA36" s="9"/>
      <c r="AB36" s="9"/>
      <c r="AC36" s="9"/>
      <c r="AD36" s="9"/>
    </row>
    <row r="37" spans="1:30" ht="25.15" customHeight="1" x14ac:dyDescent="0.2">
      <c r="A37" s="22"/>
      <c r="B37" s="23"/>
      <c r="C37" s="23">
        <v>3</v>
      </c>
      <c r="D37" s="23">
        <v>31</v>
      </c>
      <c r="E37" s="24" t="s">
        <v>26</v>
      </c>
      <c r="F37" s="24"/>
      <c r="G37" s="24"/>
      <c r="H37" s="20" t="s">
        <v>59</v>
      </c>
      <c r="I37" s="21">
        <f>SUM(I38:I40)</f>
        <v>8076251</v>
      </c>
      <c r="J37" s="21">
        <f t="shared" ref="J37:L37" si="36">SUM(J38:J40)</f>
        <v>0</v>
      </c>
      <c r="K37" s="21">
        <f t="shared" si="36"/>
        <v>0</v>
      </c>
      <c r="L37" s="21">
        <f t="shared" si="36"/>
        <v>8076251</v>
      </c>
      <c r="M37" s="21">
        <f t="shared" si="0"/>
        <v>673020.91666666663</v>
      </c>
      <c r="N37" s="21">
        <f t="shared" si="2"/>
        <v>673020.91666666663</v>
      </c>
      <c r="O37" s="21">
        <f t="shared" si="3"/>
        <v>673020.91666666663</v>
      </c>
      <c r="P37" s="21">
        <f t="shared" si="4"/>
        <v>673020.91666666663</v>
      </c>
      <c r="Q37" s="21">
        <f t="shared" si="1"/>
        <v>673020.91666666663</v>
      </c>
      <c r="R37" s="21">
        <f t="shared" si="5"/>
        <v>673020.91666666663</v>
      </c>
      <c r="S37" s="21">
        <f t="shared" si="6"/>
        <v>673020.91666666663</v>
      </c>
      <c r="T37" s="21">
        <f t="shared" si="7"/>
        <v>673020.91666666663</v>
      </c>
      <c r="U37" s="21">
        <f t="shared" si="8"/>
        <v>673020.91666666663</v>
      </c>
      <c r="V37" s="21">
        <f t="shared" si="9"/>
        <v>673020.91666666663</v>
      </c>
      <c r="W37" s="21">
        <f t="shared" si="10"/>
        <v>673020.91666666663</v>
      </c>
      <c r="X37" s="21">
        <f t="shared" si="11"/>
        <v>673020.91666666663</v>
      </c>
      <c r="Y37" s="9"/>
      <c r="Z37" s="9"/>
      <c r="AA37" s="9"/>
      <c r="AB37" s="9"/>
      <c r="AC37" s="9"/>
      <c r="AD37" s="9"/>
    </row>
    <row r="38" spans="1:30" ht="25.15" customHeight="1" x14ac:dyDescent="0.2">
      <c r="A38" s="10" t="s">
        <v>1</v>
      </c>
      <c r="B38" s="11">
        <v>1100123</v>
      </c>
      <c r="C38" s="11">
        <v>3</v>
      </c>
      <c r="D38" s="11">
        <v>31</v>
      </c>
      <c r="E38" s="13" t="s">
        <v>28</v>
      </c>
      <c r="F38" s="13" t="s">
        <v>26</v>
      </c>
      <c r="G38" s="13" t="s">
        <v>60</v>
      </c>
      <c r="H38" s="16" t="s">
        <v>61</v>
      </c>
      <c r="I38" s="15">
        <v>2936750</v>
      </c>
      <c r="J38" s="16"/>
      <c r="K38" s="16"/>
      <c r="L38" s="15">
        <f>I38+J38-K38</f>
        <v>2936750</v>
      </c>
      <c r="M38" s="15">
        <f t="shared" si="0"/>
        <v>244729.16666666666</v>
      </c>
      <c r="N38" s="15">
        <f t="shared" si="2"/>
        <v>244729.16666666666</v>
      </c>
      <c r="O38" s="15">
        <f t="shared" si="3"/>
        <v>244729.16666666666</v>
      </c>
      <c r="P38" s="15">
        <f t="shared" si="4"/>
        <v>244729.16666666666</v>
      </c>
      <c r="Q38" s="15">
        <f t="shared" si="1"/>
        <v>244729.16666666666</v>
      </c>
      <c r="R38" s="15">
        <f t="shared" si="5"/>
        <v>244729.16666666666</v>
      </c>
      <c r="S38" s="15">
        <f t="shared" si="6"/>
        <v>244729.16666666666</v>
      </c>
      <c r="T38" s="15">
        <f t="shared" si="7"/>
        <v>244729.16666666666</v>
      </c>
      <c r="U38" s="15">
        <f t="shared" si="8"/>
        <v>244729.16666666666</v>
      </c>
      <c r="V38" s="15">
        <f t="shared" si="9"/>
        <v>244729.16666666666</v>
      </c>
      <c r="W38" s="15">
        <f t="shared" si="10"/>
        <v>244729.16666666666</v>
      </c>
      <c r="X38" s="15">
        <f t="shared" si="11"/>
        <v>244729.16666666666</v>
      </c>
      <c r="Y38" s="9"/>
      <c r="Z38" s="9"/>
      <c r="AA38" s="9"/>
      <c r="AB38" s="9"/>
      <c r="AC38" s="9"/>
      <c r="AD38" s="9"/>
    </row>
    <row r="39" spans="1:30" ht="25.15" customHeight="1" x14ac:dyDescent="0.2">
      <c r="A39" s="10" t="s">
        <v>1</v>
      </c>
      <c r="B39" s="11">
        <v>1100123</v>
      </c>
      <c r="C39" s="11">
        <v>3</v>
      </c>
      <c r="D39" s="11">
        <v>31</v>
      </c>
      <c r="E39" s="13" t="s">
        <v>37</v>
      </c>
      <c r="F39" s="13" t="s">
        <v>26</v>
      </c>
      <c r="G39" s="13" t="s">
        <v>62</v>
      </c>
      <c r="H39" s="16" t="s">
        <v>63</v>
      </c>
      <c r="I39" s="15">
        <v>5139500</v>
      </c>
      <c r="J39" s="16"/>
      <c r="K39" s="16"/>
      <c r="L39" s="15">
        <f>I39+J39-K39</f>
        <v>5139500</v>
      </c>
      <c r="M39" s="15">
        <f t="shared" si="0"/>
        <v>428291.66666666669</v>
      </c>
      <c r="N39" s="15">
        <f t="shared" si="2"/>
        <v>428291.66666666669</v>
      </c>
      <c r="O39" s="15">
        <f t="shared" si="3"/>
        <v>428291.66666666669</v>
      </c>
      <c r="P39" s="15">
        <f t="shared" si="4"/>
        <v>428291.66666666669</v>
      </c>
      <c r="Q39" s="15">
        <f t="shared" si="1"/>
        <v>428291.66666666669</v>
      </c>
      <c r="R39" s="15">
        <f t="shared" si="5"/>
        <v>428291.66666666669</v>
      </c>
      <c r="S39" s="15">
        <f t="shared" si="6"/>
        <v>428291.66666666669</v>
      </c>
      <c r="T39" s="15">
        <f t="shared" si="7"/>
        <v>428291.66666666669</v>
      </c>
      <c r="U39" s="15">
        <f t="shared" si="8"/>
        <v>428291.66666666669</v>
      </c>
      <c r="V39" s="15">
        <f t="shared" si="9"/>
        <v>428291.66666666669</v>
      </c>
      <c r="W39" s="15">
        <f t="shared" si="10"/>
        <v>428291.66666666669</v>
      </c>
      <c r="X39" s="15">
        <f t="shared" si="11"/>
        <v>428291.66666666669</v>
      </c>
      <c r="Y39" s="9"/>
      <c r="Z39" s="9"/>
      <c r="AA39" s="9"/>
      <c r="AB39" s="9"/>
      <c r="AC39" s="9"/>
      <c r="AD39" s="9"/>
    </row>
    <row r="40" spans="1:30" ht="25.15" customHeight="1" x14ac:dyDescent="0.2">
      <c r="A40" s="39" t="s">
        <v>1</v>
      </c>
      <c r="B40" s="40">
        <v>1100123</v>
      </c>
      <c r="C40" s="40">
        <v>3</v>
      </c>
      <c r="D40" s="40">
        <v>31</v>
      </c>
      <c r="E40" s="41" t="s">
        <v>31</v>
      </c>
      <c r="F40" s="41" t="s">
        <v>26</v>
      </c>
      <c r="G40" s="41" t="s">
        <v>64</v>
      </c>
      <c r="H40" s="42" t="s">
        <v>65</v>
      </c>
      <c r="I40" s="43">
        <v>1</v>
      </c>
      <c r="J40" s="42"/>
      <c r="K40" s="42"/>
      <c r="L40" s="43">
        <f>I40+J40-K40</f>
        <v>1</v>
      </c>
      <c r="M40" s="43">
        <f t="shared" si="0"/>
        <v>8.3333333333333329E-2</v>
      </c>
      <c r="N40" s="43">
        <f t="shared" si="2"/>
        <v>8.3333333333333329E-2</v>
      </c>
      <c r="O40" s="43">
        <f t="shared" si="3"/>
        <v>8.3333333333333329E-2</v>
      </c>
      <c r="P40" s="43">
        <f t="shared" si="4"/>
        <v>8.3333333333333329E-2</v>
      </c>
      <c r="Q40" s="43">
        <f t="shared" si="1"/>
        <v>8.3333333333333329E-2</v>
      </c>
      <c r="R40" s="43">
        <f t="shared" si="5"/>
        <v>8.3333333333333329E-2</v>
      </c>
      <c r="S40" s="43">
        <f t="shared" si="6"/>
        <v>8.3333333333333329E-2</v>
      </c>
      <c r="T40" s="43">
        <f t="shared" si="7"/>
        <v>8.3333333333333329E-2</v>
      </c>
      <c r="U40" s="43">
        <f t="shared" si="8"/>
        <v>8.3333333333333329E-2</v>
      </c>
      <c r="V40" s="43">
        <f t="shared" si="9"/>
        <v>8.3333333333333329E-2</v>
      </c>
      <c r="W40" s="43">
        <f t="shared" si="10"/>
        <v>8.3333333333333329E-2</v>
      </c>
      <c r="X40" s="43">
        <f t="shared" si="11"/>
        <v>8.3333333333333329E-2</v>
      </c>
      <c r="Y40" s="9"/>
      <c r="Z40" s="9"/>
      <c r="AA40" s="9"/>
      <c r="AB40" s="9"/>
      <c r="AC40" s="9"/>
      <c r="AD40" s="9"/>
    </row>
    <row r="41" spans="1:30" ht="43.5" customHeight="1" thickBot="1" x14ac:dyDescent="0.25">
      <c r="A41" s="22"/>
      <c r="B41" s="23"/>
      <c r="C41" s="23"/>
      <c r="D41" s="23">
        <v>39</v>
      </c>
      <c r="E41" s="24" t="s">
        <v>26</v>
      </c>
      <c r="F41" s="24"/>
      <c r="G41" s="24"/>
      <c r="H41" s="25" t="s">
        <v>350</v>
      </c>
      <c r="I41" s="21">
        <v>0</v>
      </c>
      <c r="J41" s="20"/>
      <c r="K41" s="20"/>
      <c r="L41" s="21"/>
      <c r="M41" s="21">
        <f t="shared" si="0"/>
        <v>0</v>
      </c>
      <c r="N41" s="21">
        <f t="shared" si="2"/>
        <v>0</v>
      </c>
      <c r="O41" s="21">
        <v>0</v>
      </c>
      <c r="P41" s="21">
        <f t="shared" ref="P41" si="37">I41/12</f>
        <v>0</v>
      </c>
      <c r="Q41" s="21">
        <f t="shared" ref="Q41" si="38">J41/12</f>
        <v>0</v>
      </c>
      <c r="R41" s="21">
        <f t="shared" ref="R41" si="39">K41/12</f>
        <v>0</v>
      </c>
      <c r="S41" s="21">
        <f t="shared" ref="S41" si="40">L41/12</f>
        <v>0</v>
      </c>
      <c r="T41" s="21">
        <f t="shared" ref="T41" si="41">M41/12</f>
        <v>0</v>
      </c>
      <c r="U41" s="21">
        <f t="shared" ref="U41" si="42">N41/12</f>
        <v>0</v>
      </c>
      <c r="V41" s="21">
        <f t="shared" ref="V41" si="43">O41/12</f>
        <v>0</v>
      </c>
      <c r="W41" s="21">
        <f t="shared" ref="W41" si="44">P41/12</f>
        <v>0</v>
      </c>
      <c r="X41" s="21">
        <f t="shared" ref="X41" si="45">Q41/12</f>
        <v>0</v>
      </c>
      <c r="Y41" s="9"/>
      <c r="Z41" s="9"/>
      <c r="AA41" s="9"/>
      <c r="AB41" s="9"/>
      <c r="AC41" s="9"/>
      <c r="AD41" s="9"/>
    </row>
    <row r="42" spans="1:30" ht="25.15" customHeight="1" thickBot="1" x14ac:dyDescent="0.25">
      <c r="A42" s="44"/>
      <c r="B42" s="45"/>
      <c r="C42" s="45"/>
      <c r="D42" s="45"/>
      <c r="E42" s="1"/>
      <c r="F42" s="45"/>
      <c r="G42" s="45"/>
      <c r="H42" s="76" t="s">
        <v>66</v>
      </c>
      <c r="I42" s="46">
        <f>I37</f>
        <v>8076251</v>
      </c>
      <c r="J42" s="47">
        <f>J37</f>
        <v>0</v>
      </c>
      <c r="K42" s="48">
        <f>K37</f>
        <v>0</v>
      </c>
      <c r="L42" s="48">
        <f>L37</f>
        <v>8076251</v>
      </c>
      <c r="M42" s="49">
        <f t="shared" si="0"/>
        <v>673020.91666666663</v>
      </c>
      <c r="N42" s="49">
        <f t="shared" si="2"/>
        <v>673020.91666666663</v>
      </c>
      <c r="O42" s="49">
        <f>I42/12</f>
        <v>673020.91666666663</v>
      </c>
      <c r="P42" s="49">
        <f t="shared" si="4"/>
        <v>673020.91666666663</v>
      </c>
      <c r="Q42" s="49">
        <f t="shared" si="1"/>
        <v>673020.91666666663</v>
      </c>
      <c r="R42" s="49">
        <f t="shared" si="5"/>
        <v>673020.91666666663</v>
      </c>
      <c r="S42" s="49">
        <f t="shared" si="6"/>
        <v>673020.91666666663</v>
      </c>
      <c r="T42" s="49">
        <f t="shared" si="7"/>
        <v>673020.91666666663</v>
      </c>
      <c r="U42" s="49">
        <f t="shared" si="8"/>
        <v>673020.91666666663</v>
      </c>
      <c r="V42" s="49">
        <f t="shared" si="9"/>
        <v>673020.91666666663</v>
      </c>
      <c r="W42" s="49">
        <f t="shared" si="10"/>
        <v>673020.91666666663</v>
      </c>
      <c r="X42" s="50">
        <f t="shared" si="11"/>
        <v>673020.91666666663</v>
      </c>
      <c r="Y42" s="9"/>
      <c r="Z42" s="9"/>
      <c r="AA42" s="9"/>
      <c r="AB42" s="9"/>
      <c r="AC42" s="9"/>
      <c r="AD42" s="9"/>
    </row>
    <row r="43" spans="1:30" ht="25.15" customHeight="1" x14ac:dyDescent="0.2">
      <c r="A43" s="10"/>
      <c r="B43" s="11"/>
      <c r="C43" s="12">
        <v>4</v>
      </c>
      <c r="D43" s="13" t="s">
        <v>26</v>
      </c>
      <c r="E43" s="13" t="s">
        <v>26</v>
      </c>
      <c r="F43" s="13"/>
      <c r="G43" s="13"/>
      <c r="H43" s="51" t="s">
        <v>11</v>
      </c>
      <c r="I43" s="36"/>
      <c r="J43" s="37"/>
      <c r="K43" s="37"/>
      <c r="L43" s="37"/>
      <c r="M43" s="36">
        <f t="shared" si="0"/>
        <v>0</v>
      </c>
      <c r="N43" s="36">
        <f t="shared" si="2"/>
        <v>0</v>
      </c>
      <c r="O43" s="36">
        <f t="shared" si="3"/>
        <v>0</v>
      </c>
      <c r="P43" s="36">
        <f t="shared" si="4"/>
        <v>0</v>
      </c>
      <c r="Q43" s="36">
        <f t="shared" si="1"/>
        <v>0</v>
      </c>
      <c r="R43" s="36">
        <f t="shared" si="5"/>
        <v>0</v>
      </c>
      <c r="S43" s="36">
        <f t="shared" si="6"/>
        <v>0</v>
      </c>
      <c r="T43" s="36">
        <f t="shared" si="7"/>
        <v>0</v>
      </c>
      <c r="U43" s="36">
        <f t="shared" si="8"/>
        <v>0</v>
      </c>
      <c r="V43" s="36">
        <f t="shared" si="9"/>
        <v>0</v>
      </c>
      <c r="W43" s="36">
        <f t="shared" si="10"/>
        <v>0</v>
      </c>
      <c r="X43" s="36">
        <f t="shared" si="11"/>
        <v>0</v>
      </c>
      <c r="Y43" s="9"/>
      <c r="Z43" s="9"/>
      <c r="AA43" s="9"/>
      <c r="AB43" s="9"/>
      <c r="AC43" s="9"/>
      <c r="AD43" s="9"/>
    </row>
    <row r="44" spans="1:30" ht="30" customHeight="1" x14ac:dyDescent="0.2">
      <c r="A44" s="22"/>
      <c r="B44" s="23"/>
      <c r="C44" s="23">
        <v>4</v>
      </c>
      <c r="D44" s="24" t="s">
        <v>67</v>
      </c>
      <c r="E44" s="24" t="s">
        <v>26</v>
      </c>
      <c r="F44" s="24"/>
      <c r="G44" s="24"/>
      <c r="H44" s="77" t="s">
        <v>68</v>
      </c>
      <c r="I44" s="21">
        <f>SUM(I45:I47)</f>
        <v>3</v>
      </c>
      <c r="J44" s="21">
        <f>SUM(J45:J47)</f>
        <v>0</v>
      </c>
      <c r="K44" s="21">
        <f>SUM(K45:K47)</f>
        <v>0</v>
      </c>
      <c r="L44" s="21">
        <f>SUM(L45:L47)</f>
        <v>3</v>
      </c>
      <c r="M44" s="21">
        <f t="shared" si="0"/>
        <v>0.25</v>
      </c>
      <c r="N44" s="21">
        <f t="shared" si="2"/>
        <v>0.25</v>
      </c>
      <c r="O44" s="21">
        <f t="shared" si="3"/>
        <v>0.25</v>
      </c>
      <c r="P44" s="21">
        <f t="shared" si="4"/>
        <v>0.25</v>
      </c>
      <c r="Q44" s="21">
        <f t="shared" si="1"/>
        <v>0.25</v>
      </c>
      <c r="R44" s="21">
        <f t="shared" si="5"/>
        <v>0.25</v>
      </c>
      <c r="S44" s="21">
        <f t="shared" si="6"/>
        <v>0.25</v>
      </c>
      <c r="T44" s="21">
        <f t="shared" si="7"/>
        <v>0.25</v>
      </c>
      <c r="U44" s="21">
        <f t="shared" si="8"/>
        <v>0.25</v>
      </c>
      <c r="V44" s="21">
        <f t="shared" si="9"/>
        <v>0.25</v>
      </c>
      <c r="W44" s="21">
        <f t="shared" si="10"/>
        <v>0.25</v>
      </c>
      <c r="X44" s="21">
        <f t="shared" si="11"/>
        <v>0.25</v>
      </c>
      <c r="Y44" s="9"/>
      <c r="Z44" s="9"/>
      <c r="AA44" s="9"/>
      <c r="AB44" s="9"/>
      <c r="AC44" s="9"/>
      <c r="AD44" s="9"/>
    </row>
    <row r="45" spans="1:30" ht="30" customHeight="1" x14ac:dyDescent="0.2">
      <c r="A45" s="10" t="s">
        <v>1</v>
      </c>
      <c r="B45" s="11">
        <v>1100123</v>
      </c>
      <c r="C45" s="11">
        <v>4</v>
      </c>
      <c r="D45" s="13" t="s">
        <v>67</v>
      </c>
      <c r="E45" s="13" t="s">
        <v>28</v>
      </c>
      <c r="F45" s="13" t="s">
        <v>26</v>
      </c>
      <c r="G45" s="13" t="s">
        <v>69</v>
      </c>
      <c r="H45" s="52" t="s">
        <v>70</v>
      </c>
      <c r="I45" s="15">
        <v>1</v>
      </c>
      <c r="J45" s="16"/>
      <c r="K45" s="16"/>
      <c r="L45" s="15">
        <f>I45+J45-K45</f>
        <v>1</v>
      </c>
      <c r="M45" s="15">
        <f t="shared" si="0"/>
        <v>8.3333333333333329E-2</v>
      </c>
      <c r="N45" s="15">
        <f t="shared" si="2"/>
        <v>8.3333333333333329E-2</v>
      </c>
      <c r="O45" s="15">
        <f t="shared" si="3"/>
        <v>8.3333333333333329E-2</v>
      </c>
      <c r="P45" s="15">
        <f t="shared" si="4"/>
        <v>8.3333333333333329E-2</v>
      </c>
      <c r="Q45" s="15">
        <f t="shared" si="1"/>
        <v>8.3333333333333329E-2</v>
      </c>
      <c r="R45" s="15">
        <f t="shared" si="5"/>
        <v>8.3333333333333329E-2</v>
      </c>
      <c r="S45" s="15">
        <f t="shared" si="6"/>
        <v>8.3333333333333329E-2</v>
      </c>
      <c r="T45" s="15">
        <f t="shared" si="7"/>
        <v>8.3333333333333329E-2</v>
      </c>
      <c r="U45" s="15">
        <f t="shared" si="8"/>
        <v>8.3333333333333329E-2</v>
      </c>
      <c r="V45" s="15">
        <f t="shared" si="9"/>
        <v>8.3333333333333329E-2</v>
      </c>
      <c r="W45" s="15">
        <f t="shared" si="10"/>
        <v>8.3333333333333329E-2</v>
      </c>
      <c r="X45" s="15">
        <f t="shared" si="11"/>
        <v>8.3333333333333329E-2</v>
      </c>
      <c r="Y45" s="9"/>
      <c r="Z45" s="9"/>
      <c r="AA45" s="9"/>
      <c r="AB45" s="9"/>
      <c r="AC45" s="9"/>
      <c r="AD45" s="9"/>
    </row>
    <row r="46" spans="1:30" ht="25.15" customHeight="1" x14ac:dyDescent="0.2">
      <c r="A46" s="10" t="s">
        <v>1</v>
      </c>
      <c r="B46" s="11">
        <v>1100123</v>
      </c>
      <c r="C46" s="11">
        <v>4</v>
      </c>
      <c r="D46" s="13" t="s">
        <v>67</v>
      </c>
      <c r="E46" s="13" t="s">
        <v>37</v>
      </c>
      <c r="F46" s="13" t="s">
        <v>26</v>
      </c>
      <c r="G46" s="13" t="s">
        <v>71</v>
      </c>
      <c r="H46" s="16" t="s">
        <v>72</v>
      </c>
      <c r="I46" s="15">
        <v>1</v>
      </c>
      <c r="J46" s="16"/>
      <c r="K46" s="16"/>
      <c r="L46" s="15">
        <f t="shared" ref="L46:L76" si="46">I46+J46-K46</f>
        <v>1</v>
      </c>
      <c r="M46" s="15">
        <f t="shared" si="0"/>
        <v>8.3333333333333329E-2</v>
      </c>
      <c r="N46" s="15">
        <f t="shared" si="2"/>
        <v>8.3333333333333329E-2</v>
      </c>
      <c r="O46" s="15">
        <f t="shared" si="3"/>
        <v>8.3333333333333329E-2</v>
      </c>
      <c r="P46" s="15">
        <f t="shared" si="4"/>
        <v>8.3333333333333329E-2</v>
      </c>
      <c r="Q46" s="15">
        <f t="shared" si="1"/>
        <v>8.3333333333333329E-2</v>
      </c>
      <c r="R46" s="15">
        <f t="shared" si="5"/>
        <v>8.3333333333333329E-2</v>
      </c>
      <c r="S46" s="15">
        <f t="shared" si="6"/>
        <v>8.3333333333333329E-2</v>
      </c>
      <c r="T46" s="15">
        <f t="shared" si="7"/>
        <v>8.3333333333333329E-2</v>
      </c>
      <c r="U46" s="15">
        <f t="shared" si="8"/>
        <v>8.3333333333333329E-2</v>
      </c>
      <c r="V46" s="15">
        <f t="shared" si="9"/>
        <v>8.3333333333333329E-2</v>
      </c>
      <c r="W46" s="15">
        <f t="shared" si="10"/>
        <v>8.3333333333333329E-2</v>
      </c>
      <c r="X46" s="15">
        <f t="shared" si="11"/>
        <v>8.3333333333333329E-2</v>
      </c>
      <c r="Y46" s="9"/>
      <c r="Z46" s="9"/>
      <c r="AA46" s="9"/>
      <c r="AB46" s="9"/>
      <c r="AC46" s="9"/>
      <c r="AD46" s="9"/>
    </row>
    <row r="47" spans="1:30" ht="25.15" customHeight="1" x14ac:dyDescent="0.2">
      <c r="A47" s="10" t="s">
        <v>1</v>
      </c>
      <c r="B47" s="11">
        <v>1100123</v>
      </c>
      <c r="C47" s="11">
        <v>4</v>
      </c>
      <c r="D47" s="13" t="s">
        <v>67</v>
      </c>
      <c r="E47" s="13" t="s">
        <v>31</v>
      </c>
      <c r="F47" s="13" t="s">
        <v>26</v>
      </c>
      <c r="G47" s="13" t="s">
        <v>73</v>
      </c>
      <c r="H47" s="16" t="s">
        <v>74</v>
      </c>
      <c r="I47" s="15">
        <v>1</v>
      </c>
      <c r="J47" s="16"/>
      <c r="K47" s="16"/>
      <c r="L47" s="15">
        <f t="shared" si="46"/>
        <v>1</v>
      </c>
      <c r="M47" s="15">
        <f t="shared" si="0"/>
        <v>8.3333333333333329E-2</v>
      </c>
      <c r="N47" s="15">
        <f t="shared" si="2"/>
        <v>8.3333333333333329E-2</v>
      </c>
      <c r="O47" s="15">
        <f t="shared" si="3"/>
        <v>8.3333333333333329E-2</v>
      </c>
      <c r="P47" s="15">
        <f t="shared" si="4"/>
        <v>8.3333333333333329E-2</v>
      </c>
      <c r="Q47" s="15">
        <f t="shared" si="1"/>
        <v>8.3333333333333329E-2</v>
      </c>
      <c r="R47" s="15">
        <f t="shared" si="5"/>
        <v>8.3333333333333329E-2</v>
      </c>
      <c r="S47" s="15">
        <f t="shared" si="6"/>
        <v>8.3333333333333329E-2</v>
      </c>
      <c r="T47" s="15">
        <f t="shared" si="7"/>
        <v>8.3333333333333329E-2</v>
      </c>
      <c r="U47" s="15">
        <f t="shared" si="8"/>
        <v>8.3333333333333329E-2</v>
      </c>
      <c r="V47" s="15">
        <f t="shared" si="9"/>
        <v>8.3333333333333329E-2</v>
      </c>
      <c r="W47" s="15">
        <f t="shared" si="10"/>
        <v>8.3333333333333329E-2</v>
      </c>
      <c r="X47" s="15">
        <f t="shared" si="11"/>
        <v>8.3333333333333329E-2</v>
      </c>
      <c r="Y47" s="9"/>
      <c r="Z47" s="9"/>
      <c r="AA47" s="9"/>
      <c r="AB47" s="9"/>
      <c r="AC47" s="9"/>
      <c r="AD47" s="9"/>
    </row>
    <row r="48" spans="1:30" ht="25.15" customHeight="1" x14ac:dyDescent="0.2">
      <c r="A48" s="22"/>
      <c r="B48" s="23"/>
      <c r="C48" s="23">
        <v>4</v>
      </c>
      <c r="D48" s="24" t="s">
        <v>75</v>
      </c>
      <c r="E48" s="24" t="s">
        <v>26</v>
      </c>
      <c r="F48" s="24"/>
      <c r="G48" s="24"/>
      <c r="H48" s="20" t="s">
        <v>76</v>
      </c>
      <c r="I48" s="21">
        <f>I49+I50+I70+I71+I72+I73+I74+I75+I79+I80+I81+I82+I83+I84+I85+I86+I87+I88+I89+I91</f>
        <v>9231276.6005000006</v>
      </c>
      <c r="J48" s="21">
        <f>J49+J50+J70+J71+J72+J73+J74+J75+J79+J80+J81+J82+J83+J84+J85+J86+J87+J88+J89+J91</f>
        <v>0</v>
      </c>
      <c r="K48" s="21">
        <f>K49+K50+K70+K71+K72+K73+K74+K75+K79+K80+K81+K82+K83+K84+K85+K86+K87+K88+K89+K91</f>
        <v>0</v>
      </c>
      <c r="L48" s="21">
        <f>L49+L50+L70+L71+L72+L73+L74+L75+L79+L80+L81+L82+L83+L84+L85+L86+L87+L88+L89+L91</f>
        <v>9231276.6005000006</v>
      </c>
      <c r="M48" s="21">
        <f t="shared" si="0"/>
        <v>769273.05004166672</v>
      </c>
      <c r="N48" s="21">
        <f t="shared" si="2"/>
        <v>769273.05004166672</v>
      </c>
      <c r="O48" s="21">
        <f t="shared" si="3"/>
        <v>769273.05004166672</v>
      </c>
      <c r="P48" s="21">
        <f t="shared" si="4"/>
        <v>769273.05004166672</v>
      </c>
      <c r="Q48" s="21">
        <f t="shared" si="1"/>
        <v>769273.05004166672</v>
      </c>
      <c r="R48" s="21">
        <f t="shared" si="5"/>
        <v>769273.05004166672</v>
      </c>
      <c r="S48" s="21">
        <f t="shared" si="6"/>
        <v>769273.05004166672</v>
      </c>
      <c r="T48" s="21">
        <f t="shared" si="7"/>
        <v>769273.05004166672</v>
      </c>
      <c r="U48" s="21">
        <f t="shared" si="8"/>
        <v>769273.05004166672</v>
      </c>
      <c r="V48" s="21">
        <f t="shared" si="9"/>
        <v>769273.05004166672</v>
      </c>
      <c r="W48" s="21">
        <f t="shared" si="10"/>
        <v>769273.05004166672</v>
      </c>
      <c r="X48" s="21">
        <f t="shared" si="11"/>
        <v>769273.05004166672</v>
      </c>
      <c r="Y48" s="9"/>
      <c r="Z48" s="9"/>
      <c r="AA48" s="9"/>
      <c r="AB48" s="9"/>
      <c r="AC48" s="9"/>
      <c r="AD48" s="9"/>
    </row>
    <row r="49" spans="1:30" ht="25.15" customHeight="1" x14ac:dyDescent="0.2">
      <c r="A49" s="10" t="s">
        <v>1</v>
      </c>
      <c r="B49" s="11">
        <v>1100123</v>
      </c>
      <c r="C49" s="11">
        <v>4</v>
      </c>
      <c r="D49" s="13" t="s">
        <v>75</v>
      </c>
      <c r="E49" s="13" t="s">
        <v>28</v>
      </c>
      <c r="F49" s="13" t="s">
        <v>26</v>
      </c>
      <c r="G49" s="13" t="s">
        <v>77</v>
      </c>
      <c r="H49" s="16" t="s">
        <v>78</v>
      </c>
      <c r="I49" s="15">
        <v>151872.34</v>
      </c>
      <c r="J49" s="16"/>
      <c r="K49" s="16"/>
      <c r="L49" s="15">
        <f t="shared" si="46"/>
        <v>151872.34</v>
      </c>
      <c r="M49" s="15">
        <f t="shared" si="0"/>
        <v>12656.028333333334</v>
      </c>
      <c r="N49" s="15">
        <f t="shared" si="2"/>
        <v>12656.028333333334</v>
      </c>
      <c r="O49" s="15">
        <f t="shared" si="3"/>
        <v>12656.028333333334</v>
      </c>
      <c r="P49" s="15">
        <f t="shared" si="4"/>
        <v>12656.028333333334</v>
      </c>
      <c r="Q49" s="15">
        <f t="shared" si="1"/>
        <v>12656.028333333334</v>
      </c>
      <c r="R49" s="15">
        <f t="shared" si="5"/>
        <v>12656.028333333334</v>
      </c>
      <c r="S49" s="15">
        <f t="shared" si="6"/>
        <v>12656.028333333334</v>
      </c>
      <c r="T49" s="15">
        <f t="shared" si="7"/>
        <v>12656.028333333334</v>
      </c>
      <c r="U49" s="15">
        <f t="shared" si="8"/>
        <v>12656.028333333334</v>
      </c>
      <c r="V49" s="15">
        <f t="shared" si="9"/>
        <v>12656.028333333334</v>
      </c>
      <c r="W49" s="15">
        <f t="shared" si="10"/>
        <v>12656.028333333334</v>
      </c>
      <c r="X49" s="15">
        <f t="shared" si="11"/>
        <v>12656.028333333334</v>
      </c>
      <c r="Y49" s="9"/>
      <c r="Z49" s="9"/>
      <c r="AA49" s="9"/>
      <c r="AB49" s="9"/>
      <c r="AC49" s="9"/>
      <c r="AD49" s="9"/>
    </row>
    <row r="50" spans="1:30" ht="25.15" customHeight="1" x14ac:dyDescent="0.2">
      <c r="A50" s="10"/>
      <c r="B50" s="11"/>
      <c r="C50" s="11">
        <v>4</v>
      </c>
      <c r="D50" s="13" t="s">
        <v>75</v>
      </c>
      <c r="E50" s="13" t="s">
        <v>37</v>
      </c>
      <c r="F50" s="13"/>
      <c r="G50" s="13"/>
      <c r="H50" s="16" t="s">
        <v>79</v>
      </c>
      <c r="I50" s="15">
        <f>SUM(I51:I69)</f>
        <v>1520363.2605000001</v>
      </c>
      <c r="J50" s="15">
        <f t="shared" ref="J50:L50" si="47">SUM(J51:J69)</f>
        <v>0</v>
      </c>
      <c r="K50" s="15">
        <f t="shared" si="47"/>
        <v>0</v>
      </c>
      <c r="L50" s="15">
        <f t="shared" si="47"/>
        <v>1520363.2605000001</v>
      </c>
      <c r="M50" s="15">
        <f t="shared" si="0"/>
        <v>126696.93837500001</v>
      </c>
      <c r="N50" s="15">
        <f t="shared" si="2"/>
        <v>126696.93837500001</v>
      </c>
      <c r="O50" s="15">
        <f t="shared" si="3"/>
        <v>126696.93837500001</v>
      </c>
      <c r="P50" s="15">
        <f t="shared" si="4"/>
        <v>126696.93837500001</v>
      </c>
      <c r="Q50" s="15">
        <f t="shared" si="1"/>
        <v>126696.93837500001</v>
      </c>
      <c r="R50" s="15">
        <f t="shared" si="5"/>
        <v>126696.93837500001</v>
      </c>
      <c r="S50" s="15">
        <f t="shared" si="6"/>
        <v>126696.93837500001</v>
      </c>
      <c r="T50" s="15">
        <f t="shared" si="7"/>
        <v>126696.93837500001</v>
      </c>
      <c r="U50" s="15">
        <f t="shared" si="8"/>
        <v>126696.93837500001</v>
      </c>
      <c r="V50" s="15">
        <f t="shared" si="9"/>
        <v>126696.93837500001</v>
      </c>
      <c r="W50" s="15">
        <f t="shared" si="10"/>
        <v>126696.93837500001</v>
      </c>
      <c r="X50" s="15">
        <f t="shared" si="11"/>
        <v>126696.93837500001</v>
      </c>
      <c r="Y50" s="9"/>
      <c r="Z50" s="9"/>
      <c r="AA50" s="9"/>
      <c r="AB50" s="9"/>
      <c r="AC50" s="9"/>
      <c r="AD50" s="9"/>
    </row>
    <row r="51" spans="1:30" ht="25.15" customHeight="1" x14ac:dyDescent="0.2">
      <c r="A51" s="10" t="s">
        <v>1</v>
      </c>
      <c r="B51" s="11">
        <v>1100123</v>
      </c>
      <c r="C51" s="11">
        <v>4</v>
      </c>
      <c r="D51" s="13" t="s">
        <v>75</v>
      </c>
      <c r="E51" s="13" t="s">
        <v>37</v>
      </c>
      <c r="F51" s="13" t="s">
        <v>28</v>
      </c>
      <c r="G51" s="13" t="s">
        <v>80</v>
      </c>
      <c r="H51" s="16" t="s">
        <v>81</v>
      </c>
      <c r="I51" s="15">
        <f>409418.06*1.05</f>
        <v>429888.96299999999</v>
      </c>
      <c r="J51" s="16"/>
      <c r="K51" s="16"/>
      <c r="L51" s="15">
        <f t="shared" si="46"/>
        <v>429888.96299999999</v>
      </c>
      <c r="M51" s="15">
        <f t="shared" ref="M51:M82" si="48">I51/12</f>
        <v>35824.080249999999</v>
      </c>
      <c r="N51" s="15">
        <f t="shared" si="2"/>
        <v>35824.080249999999</v>
      </c>
      <c r="O51" s="15">
        <f t="shared" si="3"/>
        <v>35824.080249999999</v>
      </c>
      <c r="P51" s="15">
        <f t="shared" si="4"/>
        <v>35824.080249999999</v>
      </c>
      <c r="Q51" s="15">
        <f t="shared" ref="Q51:Q82" si="49">L51/12</f>
        <v>35824.080249999999</v>
      </c>
      <c r="R51" s="15">
        <f t="shared" si="5"/>
        <v>35824.080249999999</v>
      </c>
      <c r="S51" s="15">
        <f t="shared" si="6"/>
        <v>35824.080249999999</v>
      </c>
      <c r="T51" s="15">
        <f t="shared" si="7"/>
        <v>35824.080249999999</v>
      </c>
      <c r="U51" s="15">
        <f t="shared" si="8"/>
        <v>35824.080249999999</v>
      </c>
      <c r="V51" s="15">
        <f t="shared" si="9"/>
        <v>35824.080249999999</v>
      </c>
      <c r="W51" s="15">
        <f t="shared" si="10"/>
        <v>35824.080249999999</v>
      </c>
      <c r="X51" s="15">
        <f t="shared" si="11"/>
        <v>35824.080249999999</v>
      </c>
      <c r="Y51" s="9"/>
      <c r="Z51" s="9"/>
      <c r="AA51" s="9"/>
      <c r="AB51" s="9"/>
      <c r="AC51" s="9"/>
      <c r="AD51" s="9"/>
    </row>
    <row r="52" spans="1:30" ht="25.15" customHeight="1" x14ac:dyDescent="0.2">
      <c r="A52" s="10" t="s">
        <v>1</v>
      </c>
      <c r="B52" s="11">
        <v>1100123</v>
      </c>
      <c r="C52" s="11">
        <v>4</v>
      </c>
      <c r="D52" s="13" t="s">
        <v>75</v>
      </c>
      <c r="E52" s="13" t="s">
        <v>37</v>
      </c>
      <c r="F52" s="13" t="s">
        <v>37</v>
      </c>
      <c r="G52" s="13" t="s">
        <v>82</v>
      </c>
      <c r="H52" s="16" t="s">
        <v>83</v>
      </c>
      <c r="I52" s="15">
        <f>196650*1.05</f>
        <v>206482.5</v>
      </c>
      <c r="J52" s="16"/>
      <c r="K52" s="16"/>
      <c r="L52" s="15">
        <f t="shared" si="46"/>
        <v>206482.5</v>
      </c>
      <c r="M52" s="15">
        <f t="shared" si="48"/>
        <v>17206.875</v>
      </c>
      <c r="N52" s="15">
        <f t="shared" si="2"/>
        <v>17206.875</v>
      </c>
      <c r="O52" s="15">
        <f t="shared" si="3"/>
        <v>17206.875</v>
      </c>
      <c r="P52" s="15">
        <f t="shared" si="4"/>
        <v>17206.875</v>
      </c>
      <c r="Q52" s="15">
        <f t="shared" si="49"/>
        <v>17206.875</v>
      </c>
      <c r="R52" s="15">
        <f t="shared" si="5"/>
        <v>17206.875</v>
      </c>
      <c r="S52" s="15">
        <f t="shared" si="6"/>
        <v>17206.875</v>
      </c>
      <c r="T52" s="15">
        <f t="shared" si="7"/>
        <v>17206.875</v>
      </c>
      <c r="U52" s="15">
        <f t="shared" si="8"/>
        <v>17206.875</v>
      </c>
      <c r="V52" s="15">
        <f t="shared" si="9"/>
        <v>17206.875</v>
      </c>
      <c r="W52" s="15">
        <f t="shared" si="10"/>
        <v>17206.875</v>
      </c>
      <c r="X52" s="15">
        <f t="shared" si="11"/>
        <v>17206.875</v>
      </c>
      <c r="Y52" s="9"/>
      <c r="Z52" s="9"/>
      <c r="AA52" s="9"/>
      <c r="AB52" s="9"/>
      <c r="AC52" s="9"/>
      <c r="AD52" s="9"/>
    </row>
    <row r="53" spans="1:30" ht="25.15" customHeight="1" x14ac:dyDescent="0.2">
      <c r="A53" s="10" t="s">
        <v>1</v>
      </c>
      <c r="B53" s="11">
        <v>1100123</v>
      </c>
      <c r="C53" s="11">
        <v>4</v>
      </c>
      <c r="D53" s="13" t="s">
        <v>75</v>
      </c>
      <c r="E53" s="13" t="s">
        <v>37</v>
      </c>
      <c r="F53" s="13" t="s">
        <v>31</v>
      </c>
      <c r="G53" s="13" t="s">
        <v>84</v>
      </c>
      <c r="H53" s="16" t="s">
        <v>85</v>
      </c>
      <c r="I53" s="15">
        <f>155250*1.05</f>
        <v>163012.5</v>
      </c>
      <c r="J53" s="16"/>
      <c r="K53" s="16"/>
      <c r="L53" s="15">
        <f t="shared" si="46"/>
        <v>163012.5</v>
      </c>
      <c r="M53" s="15">
        <f t="shared" si="48"/>
        <v>13584.375</v>
      </c>
      <c r="N53" s="15">
        <f t="shared" si="2"/>
        <v>13584.375</v>
      </c>
      <c r="O53" s="15">
        <f t="shared" si="3"/>
        <v>13584.375</v>
      </c>
      <c r="P53" s="15">
        <f t="shared" si="4"/>
        <v>13584.375</v>
      </c>
      <c r="Q53" s="15">
        <f t="shared" si="49"/>
        <v>13584.375</v>
      </c>
      <c r="R53" s="15">
        <f t="shared" si="5"/>
        <v>13584.375</v>
      </c>
      <c r="S53" s="15">
        <f t="shared" si="6"/>
        <v>13584.375</v>
      </c>
      <c r="T53" s="15">
        <f t="shared" si="7"/>
        <v>13584.375</v>
      </c>
      <c r="U53" s="15">
        <f t="shared" si="8"/>
        <v>13584.375</v>
      </c>
      <c r="V53" s="15">
        <f t="shared" si="9"/>
        <v>13584.375</v>
      </c>
      <c r="W53" s="15">
        <f t="shared" si="10"/>
        <v>13584.375</v>
      </c>
      <c r="X53" s="15">
        <f t="shared" si="11"/>
        <v>13584.375</v>
      </c>
      <c r="Y53" s="9"/>
      <c r="Z53" s="9"/>
      <c r="AA53" s="9"/>
      <c r="AB53" s="9"/>
      <c r="AC53" s="9"/>
      <c r="AD53" s="9"/>
    </row>
    <row r="54" spans="1:30" ht="25.15" customHeight="1" x14ac:dyDescent="0.2">
      <c r="A54" s="10" t="s">
        <v>1</v>
      </c>
      <c r="B54" s="11">
        <v>1100123</v>
      </c>
      <c r="C54" s="11">
        <v>4</v>
      </c>
      <c r="D54" s="13" t="s">
        <v>75</v>
      </c>
      <c r="E54" s="13" t="s">
        <v>37</v>
      </c>
      <c r="F54" s="13" t="s">
        <v>86</v>
      </c>
      <c r="G54" s="13" t="s">
        <v>87</v>
      </c>
      <c r="H54" s="16" t="s">
        <v>88</v>
      </c>
      <c r="I54" s="15">
        <f>87975*1.05</f>
        <v>92373.75</v>
      </c>
      <c r="J54" s="16"/>
      <c r="K54" s="16"/>
      <c r="L54" s="15">
        <f t="shared" si="46"/>
        <v>92373.75</v>
      </c>
      <c r="M54" s="15">
        <f t="shared" si="48"/>
        <v>7697.8125</v>
      </c>
      <c r="N54" s="15">
        <f t="shared" si="2"/>
        <v>7697.8125</v>
      </c>
      <c r="O54" s="15">
        <f t="shared" si="3"/>
        <v>7697.8125</v>
      </c>
      <c r="P54" s="15">
        <f t="shared" si="4"/>
        <v>7697.8125</v>
      </c>
      <c r="Q54" s="15">
        <f t="shared" si="49"/>
        <v>7697.8125</v>
      </c>
      <c r="R54" s="15">
        <f t="shared" si="5"/>
        <v>7697.8125</v>
      </c>
      <c r="S54" s="15">
        <f t="shared" si="6"/>
        <v>7697.8125</v>
      </c>
      <c r="T54" s="15">
        <f t="shared" si="7"/>
        <v>7697.8125</v>
      </c>
      <c r="U54" s="15">
        <f t="shared" si="8"/>
        <v>7697.8125</v>
      </c>
      <c r="V54" s="15">
        <f t="shared" si="9"/>
        <v>7697.8125</v>
      </c>
      <c r="W54" s="15">
        <f t="shared" si="10"/>
        <v>7697.8125</v>
      </c>
      <c r="X54" s="15">
        <f t="shared" si="11"/>
        <v>7697.8125</v>
      </c>
      <c r="Y54" s="9"/>
      <c r="Z54" s="9"/>
      <c r="AA54" s="9"/>
      <c r="AB54" s="9"/>
      <c r="AC54" s="9"/>
      <c r="AD54" s="9"/>
    </row>
    <row r="55" spans="1:30" ht="25.15" customHeight="1" x14ac:dyDescent="0.2">
      <c r="A55" s="10" t="s">
        <v>1</v>
      </c>
      <c r="B55" s="11">
        <v>1100123</v>
      </c>
      <c r="C55" s="11">
        <v>4</v>
      </c>
      <c r="D55" s="13" t="s">
        <v>75</v>
      </c>
      <c r="E55" s="13" t="s">
        <v>37</v>
      </c>
      <c r="F55" s="13" t="s">
        <v>89</v>
      </c>
      <c r="G55" s="13" t="s">
        <v>90</v>
      </c>
      <c r="H55" s="16" t="s">
        <v>91</v>
      </c>
      <c r="I55" s="15">
        <f>25875*1.05</f>
        <v>27168.75</v>
      </c>
      <c r="J55" s="16"/>
      <c r="K55" s="16"/>
      <c r="L55" s="15">
        <f t="shared" si="46"/>
        <v>27168.75</v>
      </c>
      <c r="M55" s="15">
        <f t="shared" si="48"/>
        <v>2264.0625</v>
      </c>
      <c r="N55" s="15">
        <f t="shared" si="2"/>
        <v>2264.0625</v>
      </c>
      <c r="O55" s="15">
        <f t="shared" si="3"/>
        <v>2264.0625</v>
      </c>
      <c r="P55" s="15">
        <f t="shared" si="4"/>
        <v>2264.0625</v>
      </c>
      <c r="Q55" s="15">
        <f t="shared" si="49"/>
        <v>2264.0625</v>
      </c>
      <c r="R55" s="15">
        <f t="shared" si="5"/>
        <v>2264.0625</v>
      </c>
      <c r="S55" s="15">
        <f t="shared" si="6"/>
        <v>2264.0625</v>
      </c>
      <c r="T55" s="15">
        <f t="shared" si="7"/>
        <v>2264.0625</v>
      </c>
      <c r="U55" s="15">
        <f t="shared" si="8"/>
        <v>2264.0625</v>
      </c>
      <c r="V55" s="15">
        <f t="shared" si="9"/>
        <v>2264.0625</v>
      </c>
      <c r="W55" s="15">
        <f t="shared" si="10"/>
        <v>2264.0625</v>
      </c>
      <c r="X55" s="15">
        <f t="shared" si="11"/>
        <v>2264.0625</v>
      </c>
      <c r="Y55" s="9"/>
      <c r="Z55" s="9"/>
      <c r="AA55" s="9"/>
      <c r="AB55" s="9"/>
      <c r="AC55" s="9"/>
      <c r="AD55" s="9"/>
    </row>
    <row r="56" spans="1:30" ht="25.15" customHeight="1" x14ac:dyDescent="0.2">
      <c r="A56" s="10" t="s">
        <v>1</v>
      </c>
      <c r="B56" s="11">
        <v>1100123</v>
      </c>
      <c r="C56" s="11">
        <v>4</v>
      </c>
      <c r="D56" s="13" t="s">
        <v>75</v>
      </c>
      <c r="E56" s="13" t="s">
        <v>37</v>
      </c>
      <c r="F56" s="13" t="s">
        <v>92</v>
      </c>
      <c r="G56" s="13" t="s">
        <v>93</v>
      </c>
      <c r="H56" s="16" t="s">
        <v>94</v>
      </c>
      <c r="I56" s="15">
        <f>79919.6*1.05</f>
        <v>83915.580000000016</v>
      </c>
      <c r="J56" s="16"/>
      <c r="K56" s="16"/>
      <c r="L56" s="15">
        <f t="shared" si="46"/>
        <v>83915.580000000016</v>
      </c>
      <c r="M56" s="15">
        <f t="shared" si="48"/>
        <v>6992.9650000000011</v>
      </c>
      <c r="N56" s="15">
        <f t="shared" si="2"/>
        <v>6992.9650000000011</v>
      </c>
      <c r="O56" s="15">
        <f t="shared" si="3"/>
        <v>6992.9650000000011</v>
      </c>
      <c r="P56" s="15">
        <f t="shared" si="4"/>
        <v>6992.9650000000011</v>
      </c>
      <c r="Q56" s="15">
        <f t="shared" si="49"/>
        <v>6992.9650000000011</v>
      </c>
      <c r="R56" s="15">
        <f t="shared" si="5"/>
        <v>6992.9650000000011</v>
      </c>
      <c r="S56" s="15">
        <f t="shared" si="6"/>
        <v>6992.9650000000011</v>
      </c>
      <c r="T56" s="15">
        <f t="shared" si="7"/>
        <v>6992.9650000000011</v>
      </c>
      <c r="U56" s="15">
        <f t="shared" si="8"/>
        <v>6992.9650000000011</v>
      </c>
      <c r="V56" s="15">
        <f t="shared" si="9"/>
        <v>6992.9650000000011</v>
      </c>
      <c r="W56" s="15">
        <f t="shared" si="10"/>
        <v>6992.9650000000011</v>
      </c>
      <c r="X56" s="15">
        <f t="shared" si="11"/>
        <v>6992.9650000000011</v>
      </c>
      <c r="Y56" s="9"/>
      <c r="Z56" s="9"/>
      <c r="AA56" s="9"/>
      <c r="AB56" s="9"/>
      <c r="AC56" s="9"/>
      <c r="AD56" s="9"/>
    </row>
    <row r="57" spans="1:30" ht="25.15" customHeight="1" x14ac:dyDescent="0.2">
      <c r="A57" s="10" t="s">
        <v>1</v>
      </c>
      <c r="B57" s="11">
        <v>1100123</v>
      </c>
      <c r="C57" s="11">
        <v>4</v>
      </c>
      <c r="D57" s="13" t="s">
        <v>75</v>
      </c>
      <c r="E57" s="13" t="s">
        <v>37</v>
      </c>
      <c r="F57" s="13" t="s">
        <v>95</v>
      </c>
      <c r="G57" s="13" t="s">
        <v>96</v>
      </c>
      <c r="H57" s="16" t="s">
        <v>97</v>
      </c>
      <c r="I57" s="15">
        <f>20917.35*1.05</f>
        <v>21963.217499999999</v>
      </c>
      <c r="J57" s="16"/>
      <c r="K57" s="16"/>
      <c r="L57" s="15">
        <f t="shared" si="46"/>
        <v>21963.217499999999</v>
      </c>
      <c r="M57" s="15">
        <f t="shared" si="48"/>
        <v>1830.2681249999998</v>
      </c>
      <c r="N57" s="15">
        <f t="shared" si="2"/>
        <v>1830.2681249999998</v>
      </c>
      <c r="O57" s="15">
        <f t="shared" si="3"/>
        <v>1830.2681249999998</v>
      </c>
      <c r="P57" s="15">
        <f t="shared" si="4"/>
        <v>1830.2681249999998</v>
      </c>
      <c r="Q57" s="15">
        <f t="shared" si="49"/>
        <v>1830.2681249999998</v>
      </c>
      <c r="R57" s="15">
        <f t="shared" si="5"/>
        <v>1830.2681249999998</v>
      </c>
      <c r="S57" s="15">
        <f t="shared" si="6"/>
        <v>1830.2681249999998</v>
      </c>
      <c r="T57" s="15">
        <f t="shared" si="7"/>
        <v>1830.2681249999998</v>
      </c>
      <c r="U57" s="15">
        <f t="shared" si="8"/>
        <v>1830.2681249999998</v>
      </c>
      <c r="V57" s="15">
        <f t="shared" si="9"/>
        <v>1830.2681249999998</v>
      </c>
      <c r="W57" s="15">
        <f t="shared" si="10"/>
        <v>1830.2681249999998</v>
      </c>
      <c r="X57" s="15">
        <f t="shared" si="11"/>
        <v>1830.2681249999998</v>
      </c>
      <c r="Y57" s="9"/>
      <c r="Z57" s="9"/>
      <c r="AA57" s="9"/>
      <c r="AB57" s="9"/>
      <c r="AC57" s="9"/>
      <c r="AD57" s="9"/>
    </row>
    <row r="58" spans="1:30" ht="25.15" customHeight="1" x14ac:dyDescent="0.2">
      <c r="A58" s="10" t="s">
        <v>1</v>
      </c>
      <c r="B58" s="11">
        <v>1100123</v>
      </c>
      <c r="C58" s="11">
        <v>4</v>
      </c>
      <c r="D58" s="13" t="s">
        <v>75</v>
      </c>
      <c r="E58" s="13" t="s">
        <v>37</v>
      </c>
      <c r="F58" s="13" t="s">
        <v>98</v>
      </c>
      <c r="G58" s="13" t="s">
        <v>99</v>
      </c>
      <c r="H58" s="16" t="s">
        <v>100</v>
      </c>
      <c r="I58" s="15">
        <f>82800*1.05</f>
        <v>86940</v>
      </c>
      <c r="J58" s="16"/>
      <c r="K58" s="16"/>
      <c r="L58" s="15">
        <f t="shared" si="46"/>
        <v>86940</v>
      </c>
      <c r="M58" s="15">
        <f t="shared" si="48"/>
        <v>7245</v>
      </c>
      <c r="N58" s="15">
        <f t="shared" si="2"/>
        <v>7245</v>
      </c>
      <c r="O58" s="15">
        <f t="shared" si="3"/>
        <v>7245</v>
      </c>
      <c r="P58" s="15">
        <f t="shared" si="4"/>
        <v>7245</v>
      </c>
      <c r="Q58" s="15">
        <f t="shared" si="49"/>
        <v>7245</v>
      </c>
      <c r="R58" s="15">
        <f t="shared" si="5"/>
        <v>7245</v>
      </c>
      <c r="S58" s="15">
        <f t="shared" si="6"/>
        <v>7245</v>
      </c>
      <c r="T58" s="15">
        <f t="shared" si="7"/>
        <v>7245</v>
      </c>
      <c r="U58" s="15">
        <f t="shared" si="8"/>
        <v>7245</v>
      </c>
      <c r="V58" s="15">
        <f t="shared" si="9"/>
        <v>7245</v>
      </c>
      <c r="W58" s="15">
        <f t="shared" si="10"/>
        <v>7245</v>
      </c>
      <c r="X58" s="15">
        <f t="shared" si="11"/>
        <v>7245</v>
      </c>
      <c r="Y58" s="9"/>
      <c r="Z58" s="9"/>
      <c r="AA58" s="9"/>
      <c r="AB58" s="9"/>
      <c r="AC58" s="9"/>
      <c r="AD58" s="9"/>
    </row>
    <row r="59" spans="1:30" ht="25.15" customHeight="1" x14ac:dyDescent="0.2">
      <c r="A59" s="10" t="s">
        <v>1</v>
      </c>
      <c r="B59" s="11">
        <v>1100123</v>
      </c>
      <c r="C59" s="11">
        <v>4</v>
      </c>
      <c r="D59" s="13" t="s">
        <v>75</v>
      </c>
      <c r="E59" s="13" t="s">
        <v>37</v>
      </c>
      <c r="F59" s="13" t="s">
        <v>101</v>
      </c>
      <c r="G59" s="13" t="s">
        <v>102</v>
      </c>
      <c r="H59" s="16" t="s">
        <v>103</v>
      </c>
      <c r="I59" s="15">
        <f>10350*1.05</f>
        <v>10867.5</v>
      </c>
      <c r="J59" s="16"/>
      <c r="K59" s="16"/>
      <c r="L59" s="15">
        <f t="shared" si="46"/>
        <v>10867.5</v>
      </c>
      <c r="M59" s="15">
        <f t="shared" si="48"/>
        <v>905.625</v>
      </c>
      <c r="N59" s="15">
        <f t="shared" si="2"/>
        <v>905.625</v>
      </c>
      <c r="O59" s="15">
        <f t="shared" si="3"/>
        <v>905.625</v>
      </c>
      <c r="P59" s="15">
        <f t="shared" si="4"/>
        <v>905.625</v>
      </c>
      <c r="Q59" s="15">
        <f t="shared" si="49"/>
        <v>905.625</v>
      </c>
      <c r="R59" s="15">
        <f t="shared" si="5"/>
        <v>905.625</v>
      </c>
      <c r="S59" s="15">
        <f t="shared" si="6"/>
        <v>905.625</v>
      </c>
      <c r="T59" s="15">
        <f t="shared" si="7"/>
        <v>905.625</v>
      </c>
      <c r="U59" s="15">
        <f t="shared" si="8"/>
        <v>905.625</v>
      </c>
      <c r="V59" s="15">
        <f t="shared" si="9"/>
        <v>905.625</v>
      </c>
      <c r="W59" s="15">
        <f t="shared" si="10"/>
        <v>905.625</v>
      </c>
      <c r="X59" s="15">
        <f t="shared" si="11"/>
        <v>905.625</v>
      </c>
      <c r="Y59" s="9"/>
      <c r="Z59" s="9"/>
      <c r="AA59" s="9"/>
      <c r="AB59" s="9"/>
      <c r="AC59" s="9"/>
      <c r="AD59" s="9"/>
    </row>
    <row r="60" spans="1:30" ht="25.15" customHeight="1" x14ac:dyDescent="0.2">
      <c r="A60" s="10" t="s">
        <v>1</v>
      </c>
      <c r="B60" s="11">
        <v>1100123</v>
      </c>
      <c r="C60" s="11">
        <v>4</v>
      </c>
      <c r="D60" s="13" t="s">
        <v>75</v>
      </c>
      <c r="E60" s="13" t="s">
        <v>37</v>
      </c>
      <c r="F60" s="13" t="s">
        <v>104</v>
      </c>
      <c r="G60" s="13" t="s">
        <v>105</v>
      </c>
      <c r="H60" s="16" t="s">
        <v>106</v>
      </c>
      <c r="I60" s="15">
        <f>31050*1.05</f>
        <v>32602.5</v>
      </c>
      <c r="J60" s="16"/>
      <c r="K60" s="16"/>
      <c r="L60" s="15">
        <f t="shared" si="46"/>
        <v>32602.5</v>
      </c>
      <c r="M60" s="15">
        <f t="shared" si="48"/>
        <v>2716.875</v>
      </c>
      <c r="N60" s="15">
        <f t="shared" si="2"/>
        <v>2716.875</v>
      </c>
      <c r="O60" s="15">
        <f t="shared" si="3"/>
        <v>2716.875</v>
      </c>
      <c r="P60" s="15">
        <f t="shared" si="4"/>
        <v>2716.875</v>
      </c>
      <c r="Q60" s="15">
        <f t="shared" si="49"/>
        <v>2716.875</v>
      </c>
      <c r="R60" s="15">
        <f t="shared" si="5"/>
        <v>2716.875</v>
      </c>
      <c r="S60" s="15">
        <f t="shared" si="6"/>
        <v>2716.875</v>
      </c>
      <c r="T60" s="15">
        <f t="shared" si="7"/>
        <v>2716.875</v>
      </c>
      <c r="U60" s="15">
        <f t="shared" si="8"/>
        <v>2716.875</v>
      </c>
      <c r="V60" s="15">
        <f t="shared" si="9"/>
        <v>2716.875</v>
      </c>
      <c r="W60" s="15">
        <f t="shared" si="10"/>
        <v>2716.875</v>
      </c>
      <c r="X60" s="15">
        <f t="shared" si="11"/>
        <v>2716.875</v>
      </c>
      <c r="Y60" s="9"/>
      <c r="Z60" s="9"/>
      <c r="AA60" s="9"/>
      <c r="AB60" s="9"/>
      <c r="AC60" s="9"/>
      <c r="AD60" s="9"/>
    </row>
    <row r="61" spans="1:30" ht="25.15" customHeight="1" x14ac:dyDescent="0.2">
      <c r="A61" s="10" t="s">
        <v>1</v>
      </c>
      <c r="B61" s="11">
        <v>1100123</v>
      </c>
      <c r="C61" s="11">
        <v>4</v>
      </c>
      <c r="D61" s="13" t="s">
        <v>75</v>
      </c>
      <c r="E61" s="13" t="s">
        <v>37</v>
      </c>
      <c r="F61" s="13" t="s">
        <v>7</v>
      </c>
      <c r="G61" s="13" t="s">
        <v>107</v>
      </c>
      <c r="H61" s="16" t="s">
        <v>108</v>
      </c>
      <c r="I61" s="15">
        <f>15525*1.05</f>
        <v>16301.25</v>
      </c>
      <c r="J61" s="16"/>
      <c r="K61" s="16"/>
      <c r="L61" s="15">
        <f t="shared" si="46"/>
        <v>16301.25</v>
      </c>
      <c r="M61" s="15">
        <f t="shared" si="48"/>
        <v>1358.4375</v>
      </c>
      <c r="N61" s="15">
        <f t="shared" si="2"/>
        <v>1358.4375</v>
      </c>
      <c r="O61" s="15">
        <f t="shared" si="3"/>
        <v>1358.4375</v>
      </c>
      <c r="P61" s="15">
        <f t="shared" si="4"/>
        <v>1358.4375</v>
      </c>
      <c r="Q61" s="15">
        <f t="shared" si="49"/>
        <v>1358.4375</v>
      </c>
      <c r="R61" s="15">
        <f t="shared" si="5"/>
        <v>1358.4375</v>
      </c>
      <c r="S61" s="15">
        <f t="shared" si="6"/>
        <v>1358.4375</v>
      </c>
      <c r="T61" s="15">
        <f t="shared" si="7"/>
        <v>1358.4375</v>
      </c>
      <c r="U61" s="15">
        <f t="shared" si="8"/>
        <v>1358.4375</v>
      </c>
      <c r="V61" s="15">
        <f t="shared" si="9"/>
        <v>1358.4375</v>
      </c>
      <c r="W61" s="15">
        <f t="shared" si="10"/>
        <v>1358.4375</v>
      </c>
      <c r="X61" s="15">
        <f t="shared" si="11"/>
        <v>1358.4375</v>
      </c>
      <c r="Y61" s="9"/>
      <c r="Z61" s="9"/>
      <c r="AA61" s="9"/>
      <c r="AB61" s="9"/>
      <c r="AC61" s="9"/>
      <c r="AD61" s="9"/>
    </row>
    <row r="62" spans="1:30" ht="25.15" customHeight="1" x14ac:dyDescent="0.2">
      <c r="A62" s="10" t="s">
        <v>1</v>
      </c>
      <c r="B62" s="11">
        <v>1100123</v>
      </c>
      <c r="C62" s="11">
        <v>4</v>
      </c>
      <c r="D62" s="13" t="s">
        <v>75</v>
      </c>
      <c r="E62" s="13" t="s">
        <v>37</v>
      </c>
      <c r="F62" s="13" t="s">
        <v>109</v>
      </c>
      <c r="G62" s="13" t="s">
        <v>110</v>
      </c>
      <c r="H62" s="16" t="s">
        <v>111</v>
      </c>
      <c r="I62" s="15">
        <f>5175*1.05</f>
        <v>5433.75</v>
      </c>
      <c r="J62" s="16"/>
      <c r="K62" s="16"/>
      <c r="L62" s="15">
        <f t="shared" si="46"/>
        <v>5433.75</v>
      </c>
      <c r="M62" s="15">
        <f t="shared" si="48"/>
        <v>452.8125</v>
      </c>
      <c r="N62" s="15">
        <f t="shared" si="2"/>
        <v>452.8125</v>
      </c>
      <c r="O62" s="15">
        <f t="shared" si="3"/>
        <v>452.8125</v>
      </c>
      <c r="P62" s="15">
        <f t="shared" si="4"/>
        <v>452.8125</v>
      </c>
      <c r="Q62" s="15">
        <f t="shared" si="49"/>
        <v>452.8125</v>
      </c>
      <c r="R62" s="15">
        <f t="shared" si="5"/>
        <v>452.8125</v>
      </c>
      <c r="S62" s="15">
        <f t="shared" si="6"/>
        <v>452.8125</v>
      </c>
      <c r="T62" s="15">
        <f t="shared" si="7"/>
        <v>452.8125</v>
      </c>
      <c r="U62" s="15">
        <f t="shared" si="8"/>
        <v>452.8125</v>
      </c>
      <c r="V62" s="15">
        <f t="shared" si="9"/>
        <v>452.8125</v>
      </c>
      <c r="W62" s="15">
        <f t="shared" si="10"/>
        <v>452.8125</v>
      </c>
      <c r="X62" s="15">
        <f t="shared" si="11"/>
        <v>452.8125</v>
      </c>
      <c r="Y62" s="9"/>
      <c r="Z62" s="9"/>
      <c r="AA62" s="9"/>
      <c r="AB62" s="9"/>
      <c r="AC62" s="9"/>
      <c r="AD62" s="9"/>
    </row>
    <row r="63" spans="1:30" ht="25.15" customHeight="1" x14ac:dyDescent="0.2">
      <c r="A63" s="10" t="s">
        <v>1</v>
      </c>
      <c r="B63" s="11">
        <v>1100123</v>
      </c>
      <c r="C63" s="11">
        <v>4</v>
      </c>
      <c r="D63" s="13" t="s">
        <v>75</v>
      </c>
      <c r="E63" s="13" t="s">
        <v>37</v>
      </c>
      <c r="F63" s="13" t="s">
        <v>112</v>
      </c>
      <c r="G63" s="13" t="s">
        <v>113</v>
      </c>
      <c r="H63" s="16" t="s">
        <v>114</v>
      </c>
      <c r="I63" s="15">
        <f>4140*1.05</f>
        <v>4347</v>
      </c>
      <c r="J63" s="16"/>
      <c r="K63" s="16"/>
      <c r="L63" s="15">
        <f t="shared" si="46"/>
        <v>4347</v>
      </c>
      <c r="M63" s="15">
        <f t="shared" si="48"/>
        <v>362.25</v>
      </c>
      <c r="N63" s="15">
        <f t="shared" si="2"/>
        <v>362.25</v>
      </c>
      <c r="O63" s="15">
        <f t="shared" si="3"/>
        <v>362.25</v>
      </c>
      <c r="P63" s="15">
        <f t="shared" si="4"/>
        <v>362.25</v>
      </c>
      <c r="Q63" s="15">
        <f t="shared" si="49"/>
        <v>362.25</v>
      </c>
      <c r="R63" s="15">
        <f t="shared" si="5"/>
        <v>362.25</v>
      </c>
      <c r="S63" s="15">
        <f t="shared" si="6"/>
        <v>362.25</v>
      </c>
      <c r="T63" s="15">
        <f t="shared" si="7"/>
        <v>362.25</v>
      </c>
      <c r="U63" s="15">
        <f t="shared" si="8"/>
        <v>362.25</v>
      </c>
      <c r="V63" s="15">
        <f t="shared" si="9"/>
        <v>362.25</v>
      </c>
      <c r="W63" s="15">
        <f t="shared" si="10"/>
        <v>362.25</v>
      </c>
      <c r="X63" s="15">
        <f t="shared" si="11"/>
        <v>362.25</v>
      </c>
      <c r="Y63" s="9"/>
      <c r="Z63" s="9"/>
      <c r="AA63" s="9"/>
      <c r="AB63" s="9"/>
      <c r="AC63" s="9"/>
      <c r="AD63" s="9"/>
    </row>
    <row r="64" spans="1:30" ht="25.15" customHeight="1" x14ac:dyDescent="0.2">
      <c r="A64" s="10" t="s">
        <v>1</v>
      </c>
      <c r="B64" s="11">
        <v>1100123</v>
      </c>
      <c r="C64" s="11">
        <v>4</v>
      </c>
      <c r="D64" s="13" t="s">
        <v>75</v>
      </c>
      <c r="E64" s="13" t="s">
        <v>37</v>
      </c>
      <c r="F64" s="13" t="s">
        <v>115</v>
      </c>
      <c r="G64" s="13" t="s">
        <v>116</v>
      </c>
      <c r="H64" s="16" t="s">
        <v>117</v>
      </c>
      <c r="I64" s="15">
        <f>12420*1.05</f>
        <v>13041</v>
      </c>
      <c r="J64" s="16"/>
      <c r="K64" s="16"/>
      <c r="L64" s="15">
        <f t="shared" si="46"/>
        <v>13041</v>
      </c>
      <c r="M64" s="15">
        <f t="shared" si="48"/>
        <v>1086.75</v>
      </c>
      <c r="N64" s="15">
        <f t="shared" si="2"/>
        <v>1086.75</v>
      </c>
      <c r="O64" s="15">
        <f t="shared" si="3"/>
        <v>1086.75</v>
      </c>
      <c r="P64" s="15">
        <f t="shared" si="4"/>
        <v>1086.75</v>
      </c>
      <c r="Q64" s="15">
        <f t="shared" si="49"/>
        <v>1086.75</v>
      </c>
      <c r="R64" s="15">
        <f t="shared" si="5"/>
        <v>1086.75</v>
      </c>
      <c r="S64" s="15">
        <f t="shared" si="6"/>
        <v>1086.75</v>
      </c>
      <c r="T64" s="15">
        <f t="shared" si="7"/>
        <v>1086.75</v>
      </c>
      <c r="U64" s="15">
        <f t="shared" si="8"/>
        <v>1086.75</v>
      </c>
      <c r="V64" s="15">
        <f t="shared" si="9"/>
        <v>1086.75</v>
      </c>
      <c r="W64" s="15">
        <f t="shared" si="10"/>
        <v>1086.75</v>
      </c>
      <c r="X64" s="15">
        <f t="shared" si="11"/>
        <v>1086.75</v>
      </c>
      <c r="Y64" s="9"/>
      <c r="Z64" s="9"/>
      <c r="AA64" s="9"/>
      <c r="AB64" s="9"/>
      <c r="AC64" s="9"/>
      <c r="AD64" s="9"/>
    </row>
    <row r="65" spans="1:30" ht="25.15" customHeight="1" x14ac:dyDescent="0.2">
      <c r="A65" s="10" t="s">
        <v>1</v>
      </c>
      <c r="B65" s="11">
        <v>1100123</v>
      </c>
      <c r="C65" s="11">
        <v>4</v>
      </c>
      <c r="D65" s="13" t="s">
        <v>75</v>
      </c>
      <c r="E65" s="13" t="s">
        <v>37</v>
      </c>
      <c r="F65" s="13" t="s">
        <v>6</v>
      </c>
      <c r="G65" s="13" t="s">
        <v>118</v>
      </c>
      <c r="H65" s="16" t="s">
        <v>119</v>
      </c>
      <c r="I65" s="15">
        <f>5175*1.05</f>
        <v>5433.75</v>
      </c>
      <c r="J65" s="16"/>
      <c r="K65" s="16"/>
      <c r="L65" s="15">
        <f t="shared" si="46"/>
        <v>5433.75</v>
      </c>
      <c r="M65" s="15">
        <f t="shared" si="48"/>
        <v>452.8125</v>
      </c>
      <c r="N65" s="15">
        <f t="shared" si="2"/>
        <v>452.8125</v>
      </c>
      <c r="O65" s="15">
        <f t="shared" si="3"/>
        <v>452.8125</v>
      </c>
      <c r="P65" s="15">
        <f t="shared" si="4"/>
        <v>452.8125</v>
      </c>
      <c r="Q65" s="15">
        <f t="shared" si="49"/>
        <v>452.8125</v>
      </c>
      <c r="R65" s="15">
        <f t="shared" si="5"/>
        <v>452.8125</v>
      </c>
      <c r="S65" s="15">
        <f t="shared" si="6"/>
        <v>452.8125</v>
      </c>
      <c r="T65" s="15">
        <f t="shared" si="7"/>
        <v>452.8125</v>
      </c>
      <c r="U65" s="15">
        <f t="shared" si="8"/>
        <v>452.8125</v>
      </c>
      <c r="V65" s="15">
        <f t="shared" si="9"/>
        <v>452.8125</v>
      </c>
      <c r="W65" s="15">
        <f t="shared" si="10"/>
        <v>452.8125</v>
      </c>
      <c r="X65" s="15">
        <f t="shared" si="11"/>
        <v>452.8125</v>
      </c>
      <c r="Y65" s="9"/>
      <c r="Z65" s="9"/>
      <c r="AA65" s="9"/>
      <c r="AB65" s="9"/>
      <c r="AC65" s="9"/>
      <c r="AD65" s="9"/>
    </row>
    <row r="66" spans="1:30" ht="25.15" customHeight="1" x14ac:dyDescent="0.2">
      <c r="A66" s="10" t="s">
        <v>1</v>
      </c>
      <c r="B66" s="11">
        <v>1100123</v>
      </c>
      <c r="C66" s="11">
        <v>4</v>
      </c>
      <c r="D66" s="13" t="s">
        <v>75</v>
      </c>
      <c r="E66" s="13" t="s">
        <v>37</v>
      </c>
      <c r="F66" s="13" t="s">
        <v>120</v>
      </c>
      <c r="G66" s="13" t="s">
        <v>121</v>
      </c>
      <c r="H66" s="16" t="s">
        <v>122</v>
      </c>
      <c r="I66" s="15">
        <f>93150*1.05</f>
        <v>97807.5</v>
      </c>
      <c r="J66" s="16"/>
      <c r="K66" s="16"/>
      <c r="L66" s="15">
        <f t="shared" si="46"/>
        <v>97807.5</v>
      </c>
      <c r="M66" s="15">
        <f t="shared" si="48"/>
        <v>8150.625</v>
      </c>
      <c r="N66" s="15">
        <f t="shared" si="2"/>
        <v>8150.625</v>
      </c>
      <c r="O66" s="15">
        <f t="shared" si="3"/>
        <v>8150.625</v>
      </c>
      <c r="P66" s="15">
        <f t="shared" si="4"/>
        <v>8150.625</v>
      </c>
      <c r="Q66" s="15">
        <f t="shared" si="49"/>
        <v>8150.625</v>
      </c>
      <c r="R66" s="15">
        <f t="shared" si="5"/>
        <v>8150.625</v>
      </c>
      <c r="S66" s="15">
        <f t="shared" si="6"/>
        <v>8150.625</v>
      </c>
      <c r="T66" s="15">
        <f t="shared" si="7"/>
        <v>8150.625</v>
      </c>
      <c r="U66" s="15">
        <f t="shared" si="8"/>
        <v>8150.625</v>
      </c>
      <c r="V66" s="15">
        <f t="shared" si="9"/>
        <v>8150.625</v>
      </c>
      <c r="W66" s="15">
        <f t="shared" si="10"/>
        <v>8150.625</v>
      </c>
      <c r="X66" s="15">
        <f t="shared" si="11"/>
        <v>8150.625</v>
      </c>
      <c r="Y66" s="9"/>
      <c r="Z66" s="9"/>
      <c r="AA66" s="9"/>
      <c r="AB66" s="9"/>
      <c r="AC66" s="9"/>
      <c r="AD66" s="9"/>
    </row>
    <row r="67" spans="1:30" ht="25.15" customHeight="1" x14ac:dyDescent="0.2">
      <c r="A67" s="10" t="s">
        <v>1</v>
      </c>
      <c r="B67" s="11">
        <v>1100123</v>
      </c>
      <c r="C67" s="11">
        <v>4</v>
      </c>
      <c r="D67" s="13" t="s">
        <v>75</v>
      </c>
      <c r="E67" s="13" t="s">
        <v>37</v>
      </c>
      <c r="F67" s="13" t="s">
        <v>123</v>
      </c>
      <c r="G67" s="13" t="s">
        <v>124</v>
      </c>
      <c r="H67" s="16" t="s">
        <v>125</v>
      </c>
      <c r="I67" s="15">
        <f>62100*1.05</f>
        <v>65205</v>
      </c>
      <c r="J67" s="16"/>
      <c r="K67" s="16"/>
      <c r="L67" s="15">
        <f t="shared" si="46"/>
        <v>65205</v>
      </c>
      <c r="M67" s="15">
        <f t="shared" si="48"/>
        <v>5433.75</v>
      </c>
      <c r="N67" s="15">
        <f t="shared" si="2"/>
        <v>5433.75</v>
      </c>
      <c r="O67" s="15">
        <f t="shared" si="3"/>
        <v>5433.75</v>
      </c>
      <c r="P67" s="15">
        <f t="shared" si="4"/>
        <v>5433.75</v>
      </c>
      <c r="Q67" s="15">
        <f t="shared" si="49"/>
        <v>5433.75</v>
      </c>
      <c r="R67" s="15">
        <f t="shared" si="5"/>
        <v>5433.75</v>
      </c>
      <c r="S67" s="15">
        <f t="shared" si="6"/>
        <v>5433.75</v>
      </c>
      <c r="T67" s="15">
        <f t="shared" si="7"/>
        <v>5433.75</v>
      </c>
      <c r="U67" s="15">
        <f t="shared" si="8"/>
        <v>5433.75</v>
      </c>
      <c r="V67" s="15">
        <f t="shared" si="9"/>
        <v>5433.75</v>
      </c>
      <c r="W67" s="15">
        <f t="shared" si="10"/>
        <v>5433.75</v>
      </c>
      <c r="X67" s="15">
        <f t="shared" si="11"/>
        <v>5433.75</v>
      </c>
      <c r="Y67" s="9"/>
      <c r="Z67" s="9"/>
      <c r="AA67" s="9"/>
      <c r="AB67" s="9"/>
      <c r="AC67" s="9"/>
      <c r="AD67" s="9"/>
    </row>
    <row r="68" spans="1:30" ht="25.15" customHeight="1" x14ac:dyDescent="0.2">
      <c r="A68" s="10" t="s">
        <v>1</v>
      </c>
      <c r="B68" s="11">
        <v>1100123</v>
      </c>
      <c r="C68" s="11">
        <v>4</v>
      </c>
      <c r="D68" s="13" t="s">
        <v>75</v>
      </c>
      <c r="E68" s="13" t="s">
        <v>37</v>
      </c>
      <c r="F68" s="13" t="s">
        <v>126</v>
      </c>
      <c r="G68" s="13" t="s">
        <v>127</v>
      </c>
      <c r="H68" s="16" t="s">
        <v>128</v>
      </c>
      <c r="I68" s="15">
        <f>15525*1.05</f>
        <v>16301.25</v>
      </c>
      <c r="J68" s="16"/>
      <c r="K68" s="16"/>
      <c r="L68" s="15">
        <f t="shared" si="46"/>
        <v>16301.25</v>
      </c>
      <c r="M68" s="15">
        <f t="shared" si="48"/>
        <v>1358.4375</v>
      </c>
      <c r="N68" s="15">
        <f t="shared" si="2"/>
        <v>1358.4375</v>
      </c>
      <c r="O68" s="15">
        <f t="shared" si="3"/>
        <v>1358.4375</v>
      </c>
      <c r="P68" s="15">
        <f t="shared" si="4"/>
        <v>1358.4375</v>
      </c>
      <c r="Q68" s="15">
        <f t="shared" si="49"/>
        <v>1358.4375</v>
      </c>
      <c r="R68" s="15">
        <f t="shared" si="5"/>
        <v>1358.4375</v>
      </c>
      <c r="S68" s="15">
        <f t="shared" si="6"/>
        <v>1358.4375</v>
      </c>
      <c r="T68" s="15">
        <f t="shared" si="7"/>
        <v>1358.4375</v>
      </c>
      <c r="U68" s="15">
        <f t="shared" si="8"/>
        <v>1358.4375</v>
      </c>
      <c r="V68" s="15">
        <f t="shared" si="9"/>
        <v>1358.4375</v>
      </c>
      <c r="W68" s="15">
        <f t="shared" si="10"/>
        <v>1358.4375</v>
      </c>
      <c r="X68" s="15">
        <f t="shared" si="11"/>
        <v>1358.4375</v>
      </c>
      <c r="Y68" s="9"/>
      <c r="Z68" s="9"/>
      <c r="AA68" s="9"/>
      <c r="AB68" s="9"/>
      <c r="AC68" s="9"/>
      <c r="AD68" s="9"/>
    </row>
    <row r="69" spans="1:30" ht="25.15" customHeight="1" x14ac:dyDescent="0.2">
      <c r="A69" s="10" t="s">
        <v>1</v>
      </c>
      <c r="B69" s="11">
        <v>1100123</v>
      </c>
      <c r="C69" s="11">
        <v>4</v>
      </c>
      <c r="D69" s="13" t="s">
        <v>75</v>
      </c>
      <c r="E69" s="13" t="s">
        <v>37</v>
      </c>
      <c r="F69" s="13" t="s">
        <v>129</v>
      </c>
      <c r="G69" s="13" t="s">
        <v>130</v>
      </c>
      <c r="H69" s="16" t="s">
        <v>131</v>
      </c>
      <c r="I69" s="15">
        <f>134550*1.05</f>
        <v>141277.5</v>
      </c>
      <c r="J69" s="16"/>
      <c r="K69" s="16"/>
      <c r="L69" s="15">
        <f t="shared" si="46"/>
        <v>141277.5</v>
      </c>
      <c r="M69" s="15">
        <f t="shared" si="48"/>
        <v>11773.125</v>
      </c>
      <c r="N69" s="15">
        <f t="shared" si="2"/>
        <v>11773.125</v>
      </c>
      <c r="O69" s="15">
        <f t="shared" si="3"/>
        <v>11773.125</v>
      </c>
      <c r="P69" s="15">
        <f t="shared" si="4"/>
        <v>11773.125</v>
      </c>
      <c r="Q69" s="15">
        <f t="shared" si="49"/>
        <v>11773.125</v>
      </c>
      <c r="R69" s="15">
        <f t="shared" si="5"/>
        <v>11773.125</v>
      </c>
      <c r="S69" s="15">
        <f t="shared" si="6"/>
        <v>11773.125</v>
      </c>
      <c r="T69" s="15">
        <f t="shared" si="7"/>
        <v>11773.125</v>
      </c>
      <c r="U69" s="15">
        <f t="shared" si="8"/>
        <v>11773.125</v>
      </c>
      <c r="V69" s="15">
        <f t="shared" si="9"/>
        <v>11773.125</v>
      </c>
      <c r="W69" s="15">
        <f t="shared" si="10"/>
        <v>11773.125</v>
      </c>
      <c r="X69" s="15">
        <f t="shared" si="11"/>
        <v>11773.125</v>
      </c>
      <c r="Y69" s="9"/>
      <c r="Z69" s="9"/>
      <c r="AA69" s="9"/>
      <c r="AB69" s="9"/>
      <c r="AC69" s="9"/>
      <c r="AD69" s="9"/>
    </row>
    <row r="70" spans="1:30" ht="25.15" customHeight="1" x14ac:dyDescent="0.2">
      <c r="A70" s="10" t="s">
        <v>1</v>
      </c>
      <c r="B70" s="11">
        <v>1100123</v>
      </c>
      <c r="C70" s="11">
        <v>4</v>
      </c>
      <c r="D70" s="13" t="s">
        <v>75</v>
      </c>
      <c r="E70" s="13" t="s">
        <v>31</v>
      </c>
      <c r="F70" s="13" t="s">
        <v>26</v>
      </c>
      <c r="G70" s="13" t="s">
        <v>132</v>
      </c>
      <c r="H70" s="16" t="s">
        <v>133</v>
      </c>
      <c r="I70" s="15">
        <v>3552171</v>
      </c>
      <c r="J70" s="16"/>
      <c r="K70" s="16"/>
      <c r="L70" s="15">
        <f t="shared" si="46"/>
        <v>3552171</v>
      </c>
      <c r="M70" s="15">
        <f t="shared" si="48"/>
        <v>296014.25</v>
      </c>
      <c r="N70" s="15">
        <f t="shared" si="2"/>
        <v>296014.25</v>
      </c>
      <c r="O70" s="15">
        <f t="shared" si="3"/>
        <v>296014.25</v>
      </c>
      <c r="P70" s="15">
        <f t="shared" si="4"/>
        <v>296014.25</v>
      </c>
      <c r="Q70" s="15">
        <f t="shared" si="49"/>
        <v>296014.25</v>
      </c>
      <c r="R70" s="15">
        <f t="shared" si="5"/>
        <v>296014.25</v>
      </c>
      <c r="S70" s="15">
        <f t="shared" si="6"/>
        <v>296014.25</v>
      </c>
      <c r="T70" s="15">
        <f t="shared" si="7"/>
        <v>296014.25</v>
      </c>
      <c r="U70" s="15">
        <f t="shared" si="8"/>
        <v>296014.25</v>
      </c>
      <c r="V70" s="15">
        <f t="shared" si="9"/>
        <v>296014.25</v>
      </c>
      <c r="W70" s="15">
        <f t="shared" si="10"/>
        <v>296014.25</v>
      </c>
      <c r="X70" s="15">
        <f t="shared" si="11"/>
        <v>296014.25</v>
      </c>
      <c r="Y70" s="9"/>
      <c r="Z70" s="9"/>
      <c r="AA70" s="9"/>
      <c r="AB70" s="9"/>
      <c r="AC70" s="9"/>
      <c r="AD70" s="9"/>
    </row>
    <row r="71" spans="1:30" ht="25.15" customHeight="1" x14ac:dyDescent="0.2">
      <c r="A71" s="10" t="s">
        <v>1</v>
      </c>
      <c r="B71" s="11">
        <v>1100123</v>
      </c>
      <c r="C71" s="11">
        <v>4</v>
      </c>
      <c r="D71" s="13" t="s">
        <v>75</v>
      </c>
      <c r="E71" s="13" t="s">
        <v>86</v>
      </c>
      <c r="F71" s="13" t="s">
        <v>26</v>
      </c>
      <c r="G71" s="13" t="s">
        <v>134</v>
      </c>
      <c r="H71" s="16" t="s">
        <v>135</v>
      </c>
      <c r="I71" s="15">
        <v>70000</v>
      </c>
      <c r="J71" s="16"/>
      <c r="K71" s="16"/>
      <c r="L71" s="15">
        <f t="shared" si="46"/>
        <v>70000</v>
      </c>
      <c r="M71" s="15">
        <f t="shared" si="48"/>
        <v>5833.333333333333</v>
      </c>
      <c r="N71" s="15">
        <f t="shared" si="2"/>
        <v>5833.333333333333</v>
      </c>
      <c r="O71" s="15">
        <f t="shared" si="3"/>
        <v>5833.333333333333</v>
      </c>
      <c r="P71" s="15">
        <f t="shared" si="4"/>
        <v>5833.333333333333</v>
      </c>
      <c r="Q71" s="15">
        <f t="shared" si="49"/>
        <v>5833.333333333333</v>
      </c>
      <c r="R71" s="15">
        <f t="shared" si="5"/>
        <v>5833.333333333333</v>
      </c>
      <c r="S71" s="15">
        <f t="shared" si="6"/>
        <v>5833.333333333333</v>
      </c>
      <c r="T71" s="15">
        <f t="shared" si="7"/>
        <v>5833.333333333333</v>
      </c>
      <c r="U71" s="15">
        <f t="shared" si="8"/>
        <v>5833.333333333333</v>
      </c>
      <c r="V71" s="15">
        <f t="shared" si="9"/>
        <v>5833.333333333333</v>
      </c>
      <c r="W71" s="15">
        <f t="shared" si="10"/>
        <v>5833.333333333333</v>
      </c>
      <c r="X71" s="15">
        <f t="shared" si="11"/>
        <v>5833.333333333333</v>
      </c>
      <c r="Y71" s="9"/>
      <c r="Z71" s="9"/>
      <c r="AA71" s="9"/>
      <c r="AB71" s="9"/>
      <c r="AC71" s="9"/>
      <c r="AD71" s="9"/>
    </row>
    <row r="72" spans="1:30" ht="25.15" customHeight="1" x14ac:dyDescent="0.2">
      <c r="A72" s="10" t="s">
        <v>1</v>
      </c>
      <c r="B72" s="11">
        <v>1100123</v>
      </c>
      <c r="C72" s="11">
        <v>4</v>
      </c>
      <c r="D72" s="13" t="s">
        <v>75</v>
      </c>
      <c r="E72" s="13" t="s">
        <v>89</v>
      </c>
      <c r="F72" s="13" t="s">
        <v>26</v>
      </c>
      <c r="G72" s="13" t="s">
        <v>136</v>
      </c>
      <c r="H72" s="16" t="s">
        <v>137</v>
      </c>
      <c r="I72" s="15">
        <v>271688</v>
      </c>
      <c r="J72" s="16"/>
      <c r="K72" s="16"/>
      <c r="L72" s="15">
        <f t="shared" si="46"/>
        <v>271688</v>
      </c>
      <c r="M72" s="15">
        <f t="shared" si="48"/>
        <v>22640.666666666668</v>
      </c>
      <c r="N72" s="15">
        <f t="shared" si="2"/>
        <v>22640.666666666668</v>
      </c>
      <c r="O72" s="15">
        <f t="shared" si="3"/>
        <v>22640.666666666668</v>
      </c>
      <c r="P72" s="15">
        <f t="shared" si="4"/>
        <v>22640.666666666668</v>
      </c>
      <c r="Q72" s="15">
        <f t="shared" si="49"/>
        <v>22640.666666666668</v>
      </c>
      <c r="R72" s="15">
        <f t="shared" si="5"/>
        <v>22640.666666666668</v>
      </c>
      <c r="S72" s="15">
        <f t="shared" si="6"/>
        <v>22640.666666666668</v>
      </c>
      <c r="T72" s="15">
        <f t="shared" si="7"/>
        <v>22640.666666666668</v>
      </c>
      <c r="U72" s="15">
        <f t="shared" si="8"/>
        <v>22640.666666666668</v>
      </c>
      <c r="V72" s="15">
        <f t="shared" si="9"/>
        <v>22640.666666666668</v>
      </c>
      <c r="W72" s="15">
        <f t="shared" si="10"/>
        <v>22640.666666666668</v>
      </c>
      <c r="X72" s="15">
        <f t="shared" si="11"/>
        <v>22640.666666666668</v>
      </c>
      <c r="Y72" s="9"/>
      <c r="Z72" s="9"/>
      <c r="AA72" s="9"/>
      <c r="AB72" s="9"/>
      <c r="AC72" s="9"/>
      <c r="AD72" s="9"/>
    </row>
    <row r="73" spans="1:30" ht="25.15" customHeight="1" x14ac:dyDescent="0.2">
      <c r="A73" s="10" t="s">
        <v>1</v>
      </c>
      <c r="B73" s="11">
        <v>1100123</v>
      </c>
      <c r="C73" s="11">
        <v>4</v>
      </c>
      <c r="D73" s="13" t="s">
        <v>75</v>
      </c>
      <c r="E73" s="13" t="s">
        <v>92</v>
      </c>
      <c r="F73" s="13" t="s">
        <v>26</v>
      </c>
      <c r="G73" s="13" t="s">
        <v>138</v>
      </c>
      <c r="H73" s="16" t="s">
        <v>139</v>
      </c>
      <c r="I73" s="15">
        <v>32603</v>
      </c>
      <c r="J73" s="16"/>
      <c r="K73" s="16"/>
      <c r="L73" s="15">
        <f t="shared" si="46"/>
        <v>32603</v>
      </c>
      <c r="M73" s="15">
        <f t="shared" si="48"/>
        <v>2716.9166666666665</v>
      </c>
      <c r="N73" s="15">
        <f t="shared" si="2"/>
        <v>2716.9166666666665</v>
      </c>
      <c r="O73" s="15">
        <f t="shared" si="3"/>
        <v>2716.9166666666665</v>
      </c>
      <c r="P73" s="15">
        <f t="shared" si="4"/>
        <v>2716.9166666666665</v>
      </c>
      <c r="Q73" s="15">
        <f t="shared" si="49"/>
        <v>2716.9166666666665</v>
      </c>
      <c r="R73" s="15">
        <f t="shared" si="5"/>
        <v>2716.9166666666665</v>
      </c>
      <c r="S73" s="15">
        <f t="shared" si="6"/>
        <v>2716.9166666666665</v>
      </c>
      <c r="T73" s="15">
        <f t="shared" si="7"/>
        <v>2716.9166666666665</v>
      </c>
      <c r="U73" s="15">
        <f t="shared" si="8"/>
        <v>2716.9166666666665</v>
      </c>
      <c r="V73" s="15">
        <f t="shared" si="9"/>
        <v>2716.9166666666665</v>
      </c>
      <c r="W73" s="15">
        <f t="shared" si="10"/>
        <v>2716.9166666666665</v>
      </c>
      <c r="X73" s="15">
        <f t="shared" si="11"/>
        <v>2716.9166666666665</v>
      </c>
      <c r="Y73" s="9"/>
      <c r="Z73" s="9"/>
      <c r="AA73" s="9"/>
      <c r="AB73" s="9"/>
      <c r="AC73" s="9"/>
      <c r="AD73" s="9"/>
    </row>
    <row r="74" spans="1:30" ht="25.15" customHeight="1" x14ac:dyDescent="0.2">
      <c r="A74" s="10" t="s">
        <v>1</v>
      </c>
      <c r="B74" s="11">
        <v>1100123</v>
      </c>
      <c r="C74" s="11">
        <v>4</v>
      </c>
      <c r="D74" s="13" t="s">
        <v>75</v>
      </c>
      <c r="E74" s="13" t="s">
        <v>101</v>
      </c>
      <c r="F74" s="13" t="s">
        <v>26</v>
      </c>
      <c r="G74" s="13" t="s">
        <v>140</v>
      </c>
      <c r="H74" s="16" t="s">
        <v>141</v>
      </c>
      <c r="I74" s="15">
        <v>140600</v>
      </c>
      <c r="J74" s="16"/>
      <c r="K74" s="16"/>
      <c r="L74" s="15">
        <f t="shared" si="46"/>
        <v>140600</v>
      </c>
      <c r="M74" s="15">
        <f t="shared" si="48"/>
        <v>11716.666666666666</v>
      </c>
      <c r="N74" s="15">
        <f t="shared" si="2"/>
        <v>11716.666666666666</v>
      </c>
      <c r="O74" s="15">
        <f t="shared" si="3"/>
        <v>11716.666666666666</v>
      </c>
      <c r="P74" s="15">
        <f t="shared" si="4"/>
        <v>11716.666666666666</v>
      </c>
      <c r="Q74" s="15">
        <f t="shared" si="49"/>
        <v>11716.666666666666</v>
      </c>
      <c r="R74" s="15">
        <f t="shared" si="5"/>
        <v>11716.666666666666</v>
      </c>
      <c r="S74" s="15">
        <f t="shared" si="6"/>
        <v>11716.666666666666</v>
      </c>
      <c r="T74" s="15">
        <f t="shared" si="7"/>
        <v>11716.666666666666</v>
      </c>
      <c r="U74" s="15">
        <f t="shared" si="8"/>
        <v>11716.666666666666</v>
      </c>
      <c r="V74" s="15">
        <f t="shared" si="9"/>
        <v>11716.666666666666</v>
      </c>
      <c r="W74" s="15">
        <f t="shared" si="10"/>
        <v>11716.666666666666</v>
      </c>
      <c r="X74" s="15">
        <f t="shared" si="11"/>
        <v>11716.666666666666</v>
      </c>
      <c r="Y74" s="9"/>
      <c r="Z74" s="9"/>
      <c r="AA74" s="9"/>
      <c r="AB74" s="9"/>
      <c r="AC74" s="9"/>
      <c r="AD74" s="9"/>
    </row>
    <row r="75" spans="1:30" ht="25.15" customHeight="1" x14ac:dyDescent="0.2">
      <c r="A75" s="10"/>
      <c r="B75" s="11"/>
      <c r="C75" s="11">
        <v>4</v>
      </c>
      <c r="D75" s="13" t="s">
        <v>75</v>
      </c>
      <c r="E75" s="13" t="s">
        <v>104</v>
      </c>
      <c r="F75" s="13"/>
      <c r="G75" s="13"/>
      <c r="H75" s="16" t="s">
        <v>142</v>
      </c>
      <c r="I75" s="15">
        <f>SUM(I76:I78)</f>
        <v>1521450</v>
      </c>
      <c r="J75" s="15">
        <f t="shared" ref="J75:L75" si="50">SUM(J76:J78)</f>
        <v>0</v>
      </c>
      <c r="K75" s="15">
        <f t="shared" si="50"/>
        <v>0</v>
      </c>
      <c r="L75" s="15">
        <f t="shared" si="50"/>
        <v>1521450</v>
      </c>
      <c r="M75" s="15">
        <f t="shared" si="48"/>
        <v>126787.5</v>
      </c>
      <c r="N75" s="15">
        <f t="shared" si="2"/>
        <v>126787.5</v>
      </c>
      <c r="O75" s="15">
        <f t="shared" si="3"/>
        <v>126787.5</v>
      </c>
      <c r="P75" s="15">
        <f t="shared" si="4"/>
        <v>126787.5</v>
      </c>
      <c r="Q75" s="15">
        <f t="shared" si="49"/>
        <v>126787.5</v>
      </c>
      <c r="R75" s="15">
        <f t="shared" si="5"/>
        <v>126787.5</v>
      </c>
      <c r="S75" s="15">
        <f t="shared" si="6"/>
        <v>126787.5</v>
      </c>
      <c r="T75" s="15">
        <f t="shared" si="7"/>
        <v>126787.5</v>
      </c>
      <c r="U75" s="15">
        <f t="shared" si="8"/>
        <v>126787.5</v>
      </c>
      <c r="V75" s="15">
        <f t="shared" si="9"/>
        <v>126787.5</v>
      </c>
      <c r="W75" s="15">
        <f t="shared" si="10"/>
        <v>126787.5</v>
      </c>
      <c r="X75" s="15">
        <f t="shared" si="11"/>
        <v>126787.5</v>
      </c>
      <c r="Y75" s="9"/>
      <c r="Z75" s="9"/>
      <c r="AA75" s="9"/>
      <c r="AB75" s="9"/>
      <c r="AC75" s="9"/>
      <c r="AD75" s="9"/>
    </row>
    <row r="76" spans="1:30" ht="25.15" customHeight="1" x14ac:dyDescent="0.2">
      <c r="A76" s="10" t="s">
        <v>1</v>
      </c>
      <c r="B76" s="11">
        <v>1100123</v>
      </c>
      <c r="C76" s="11">
        <v>4</v>
      </c>
      <c r="D76" s="13" t="s">
        <v>75</v>
      </c>
      <c r="E76" s="13" t="s">
        <v>104</v>
      </c>
      <c r="F76" s="13" t="s">
        <v>28</v>
      </c>
      <c r="G76" s="13" t="s">
        <v>143</v>
      </c>
      <c r="H76" s="16" t="s">
        <v>144</v>
      </c>
      <c r="I76" s="15">
        <f>672750*1.05</f>
        <v>706387.5</v>
      </c>
      <c r="J76" s="16"/>
      <c r="K76" s="16"/>
      <c r="L76" s="15">
        <f t="shared" si="46"/>
        <v>706387.5</v>
      </c>
      <c r="M76" s="15">
        <f t="shared" si="48"/>
        <v>58865.625</v>
      </c>
      <c r="N76" s="15">
        <f t="shared" si="2"/>
        <v>58865.625</v>
      </c>
      <c r="O76" s="15">
        <f t="shared" si="3"/>
        <v>58865.625</v>
      </c>
      <c r="P76" s="15">
        <f t="shared" si="4"/>
        <v>58865.625</v>
      </c>
      <c r="Q76" s="15">
        <f t="shared" si="49"/>
        <v>58865.625</v>
      </c>
      <c r="R76" s="15">
        <f t="shared" si="5"/>
        <v>58865.625</v>
      </c>
      <c r="S76" s="15">
        <f t="shared" si="6"/>
        <v>58865.625</v>
      </c>
      <c r="T76" s="15">
        <f t="shared" si="7"/>
        <v>58865.625</v>
      </c>
      <c r="U76" s="15">
        <f t="shared" si="8"/>
        <v>58865.625</v>
      </c>
      <c r="V76" s="15">
        <f t="shared" si="9"/>
        <v>58865.625</v>
      </c>
      <c r="W76" s="15">
        <f t="shared" si="10"/>
        <v>58865.625</v>
      </c>
      <c r="X76" s="15">
        <f t="shared" si="11"/>
        <v>58865.625</v>
      </c>
      <c r="Y76" s="9"/>
      <c r="Z76" s="9"/>
      <c r="AA76" s="9"/>
      <c r="AB76" s="9"/>
      <c r="AC76" s="9"/>
      <c r="AD76" s="9"/>
    </row>
    <row r="77" spans="1:30" ht="25.15" customHeight="1" x14ac:dyDescent="0.2">
      <c r="A77" s="10" t="s">
        <v>1</v>
      </c>
      <c r="B77" s="11">
        <v>1100123</v>
      </c>
      <c r="C77" s="11">
        <v>4</v>
      </c>
      <c r="D77" s="13" t="s">
        <v>75</v>
      </c>
      <c r="E77" s="13" t="s">
        <v>104</v>
      </c>
      <c r="F77" s="13" t="s">
        <v>37</v>
      </c>
      <c r="G77" s="13" t="s">
        <v>145</v>
      </c>
      <c r="H77" s="16" t="s">
        <v>146</v>
      </c>
      <c r="I77" s="15">
        <f>465750*1.05</f>
        <v>489037.5</v>
      </c>
      <c r="J77" s="16"/>
      <c r="K77" s="16"/>
      <c r="L77" s="15">
        <f>I77+J77-K77</f>
        <v>489037.5</v>
      </c>
      <c r="M77" s="15">
        <f t="shared" si="48"/>
        <v>40753.125</v>
      </c>
      <c r="N77" s="15">
        <f t="shared" si="2"/>
        <v>40753.125</v>
      </c>
      <c r="O77" s="15">
        <f t="shared" si="3"/>
        <v>40753.125</v>
      </c>
      <c r="P77" s="15">
        <f t="shared" si="4"/>
        <v>40753.125</v>
      </c>
      <c r="Q77" s="15">
        <f t="shared" si="49"/>
        <v>40753.125</v>
      </c>
      <c r="R77" s="15">
        <f t="shared" si="5"/>
        <v>40753.125</v>
      </c>
      <c r="S77" s="15">
        <f t="shared" si="6"/>
        <v>40753.125</v>
      </c>
      <c r="T77" s="15">
        <f t="shared" si="7"/>
        <v>40753.125</v>
      </c>
      <c r="U77" s="15">
        <f t="shared" si="8"/>
        <v>40753.125</v>
      </c>
      <c r="V77" s="15">
        <f t="shared" si="9"/>
        <v>40753.125</v>
      </c>
      <c r="W77" s="15">
        <f t="shared" si="10"/>
        <v>40753.125</v>
      </c>
      <c r="X77" s="15">
        <f t="shared" si="11"/>
        <v>40753.125</v>
      </c>
      <c r="Y77" s="9"/>
      <c r="Z77" s="9"/>
      <c r="AA77" s="9"/>
      <c r="AB77" s="9"/>
      <c r="AC77" s="9"/>
      <c r="AD77" s="9"/>
    </row>
    <row r="78" spans="1:30" ht="30" customHeight="1" x14ac:dyDescent="0.2">
      <c r="A78" s="10" t="s">
        <v>1</v>
      </c>
      <c r="B78" s="11">
        <v>1100123</v>
      </c>
      <c r="C78" s="11">
        <v>4</v>
      </c>
      <c r="D78" s="13" t="s">
        <v>75</v>
      </c>
      <c r="E78" s="13" t="s">
        <v>104</v>
      </c>
      <c r="F78" s="13" t="s">
        <v>31</v>
      </c>
      <c r="G78" s="13" t="s">
        <v>147</v>
      </c>
      <c r="H78" s="52" t="s">
        <v>148</v>
      </c>
      <c r="I78" s="15">
        <f>310500*1.05</f>
        <v>326025</v>
      </c>
      <c r="J78" s="16"/>
      <c r="K78" s="16"/>
      <c r="L78" s="15">
        <f>I78+J78-K78</f>
        <v>326025</v>
      </c>
      <c r="M78" s="15">
        <f t="shared" si="48"/>
        <v>27168.75</v>
      </c>
      <c r="N78" s="15">
        <f t="shared" si="2"/>
        <v>27168.75</v>
      </c>
      <c r="O78" s="15">
        <f t="shared" si="3"/>
        <v>27168.75</v>
      </c>
      <c r="P78" s="15">
        <f t="shared" si="4"/>
        <v>27168.75</v>
      </c>
      <c r="Q78" s="15">
        <f t="shared" si="49"/>
        <v>27168.75</v>
      </c>
      <c r="R78" s="15">
        <f t="shared" si="5"/>
        <v>27168.75</v>
      </c>
      <c r="S78" s="15">
        <f t="shared" si="6"/>
        <v>27168.75</v>
      </c>
      <c r="T78" s="15">
        <f t="shared" si="7"/>
        <v>27168.75</v>
      </c>
      <c r="U78" s="15">
        <f t="shared" si="8"/>
        <v>27168.75</v>
      </c>
      <c r="V78" s="15">
        <f t="shared" si="9"/>
        <v>27168.75</v>
      </c>
      <c r="W78" s="15">
        <f t="shared" si="10"/>
        <v>27168.75</v>
      </c>
      <c r="X78" s="15">
        <f t="shared" si="11"/>
        <v>27168.75</v>
      </c>
      <c r="Y78" s="9"/>
      <c r="Z78" s="9"/>
      <c r="AA78" s="9"/>
      <c r="AB78" s="9"/>
      <c r="AC78" s="9"/>
      <c r="AD78" s="9"/>
    </row>
    <row r="79" spans="1:30" ht="25.15" customHeight="1" x14ac:dyDescent="0.2">
      <c r="A79" s="10" t="s">
        <v>1</v>
      </c>
      <c r="B79" s="11">
        <v>1100123</v>
      </c>
      <c r="C79" s="11">
        <v>4</v>
      </c>
      <c r="D79" s="13" t="s">
        <v>75</v>
      </c>
      <c r="E79" s="13" t="s">
        <v>7</v>
      </c>
      <c r="F79" s="13" t="s">
        <v>26</v>
      </c>
      <c r="G79" s="13" t="s">
        <v>149</v>
      </c>
      <c r="H79" s="16" t="s">
        <v>150</v>
      </c>
      <c r="I79" s="15">
        <v>600000</v>
      </c>
      <c r="J79" s="16"/>
      <c r="K79" s="16"/>
      <c r="L79" s="15">
        <f>I79+J79-K79</f>
        <v>600000</v>
      </c>
      <c r="M79" s="15">
        <f t="shared" si="48"/>
        <v>50000</v>
      </c>
      <c r="N79" s="15">
        <f t="shared" si="2"/>
        <v>50000</v>
      </c>
      <c r="O79" s="15">
        <f t="shared" si="3"/>
        <v>50000</v>
      </c>
      <c r="P79" s="15">
        <f t="shared" si="4"/>
        <v>50000</v>
      </c>
      <c r="Q79" s="15">
        <f t="shared" si="49"/>
        <v>50000</v>
      </c>
      <c r="R79" s="15">
        <f t="shared" si="5"/>
        <v>50000</v>
      </c>
      <c r="S79" s="15">
        <f t="shared" si="6"/>
        <v>50000</v>
      </c>
      <c r="T79" s="15">
        <f t="shared" si="7"/>
        <v>50000</v>
      </c>
      <c r="U79" s="15">
        <f t="shared" si="8"/>
        <v>50000</v>
      </c>
      <c r="V79" s="15">
        <f t="shared" si="9"/>
        <v>50000</v>
      </c>
      <c r="W79" s="15">
        <f t="shared" si="10"/>
        <v>50000</v>
      </c>
      <c r="X79" s="15">
        <f t="shared" si="11"/>
        <v>50000</v>
      </c>
      <c r="Y79" s="9"/>
      <c r="Z79" s="9"/>
      <c r="AA79" s="9"/>
      <c r="AB79" s="9"/>
      <c r="AC79" s="9"/>
      <c r="AD79" s="9"/>
    </row>
    <row r="80" spans="1:30" ht="25.15" customHeight="1" x14ac:dyDescent="0.2">
      <c r="A80" s="10" t="s">
        <v>1</v>
      </c>
      <c r="B80" s="11">
        <v>1100123</v>
      </c>
      <c r="C80" s="11">
        <v>4</v>
      </c>
      <c r="D80" s="13" t="s">
        <v>75</v>
      </c>
      <c r="E80" s="13" t="s">
        <v>109</v>
      </c>
      <c r="F80" s="13" t="s">
        <v>26</v>
      </c>
      <c r="G80" s="13" t="s">
        <v>151</v>
      </c>
      <c r="H80" s="16" t="s">
        <v>152</v>
      </c>
      <c r="I80" s="15">
        <v>1</v>
      </c>
      <c r="J80" s="16"/>
      <c r="K80" s="16"/>
      <c r="L80" s="15">
        <f t="shared" ref="L80:L92" si="51">I80+J80-K80</f>
        <v>1</v>
      </c>
      <c r="M80" s="15">
        <f t="shared" si="48"/>
        <v>8.3333333333333329E-2</v>
      </c>
      <c r="N80" s="15">
        <f t="shared" si="2"/>
        <v>8.3333333333333329E-2</v>
      </c>
      <c r="O80" s="15">
        <f t="shared" si="3"/>
        <v>8.3333333333333329E-2</v>
      </c>
      <c r="P80" s="15">
        <f t="shared" si="4"/>
        <v>8.3333333333333329E-2</v>
      </c>
      <c r="Q80" s="15">
        <f t="shared" si="49"/>
        <v>8.3333333333333329E-2</v>
      </c>
      <c r="R80" s="15">
        <f t="shared" si="5"/>
        <v>8.3333333333333329E-2</v>
      </c>
      <c r="S80" s="15">
        <f t="shared" si="6"/>
        <v>8.3333333333333329E-2</v>
      </c>
      <c r="T80" s="15">
        <f t="shared" si="7"/>
        <v>8.3333333333333329E-2</v>
      </c>
      <c r="U80" s="15">
        <f t="shared" si="8"/>
        <v>8.3333333333333329E-2</v>
      </c>
      <c r="V80" s="15">
        <f t="shared" si="9"/>
        <v>8.3333333333333329E-2</v>
      </c>
      <c r="W80" s="15">
        <f t="shared" si="10"/>
        <v>8.3333333333333329E-2</v>
      </c>
      <c r="X80" s="15">
        <f t="shared" si="11"/>
        <v>8.3333333333333329E-2</v>
      </c>
      <c r="Y80" s="9"/>
      <c r="Z80" s="9"/>
      <c r="AA80" s="9"/>
      <c r="AB80" s="9"/>
      <c r="AC80" s="9"/>
      <c r="AD80" s="9"/>
    </row>
    <row r="81" spans="1:30" ht="25.15" customHeight="1" x14ac:dyDescent="0.2">
      <c r="A81" s="10" t="s">
        <v>1</v>
      </c>
      <c r="B81" s="11">
        <v>1100123</v>
      </c>
      <c r="C81" s="11">
        <v>4</v>
      </c>
      <c r="D81" s="13" t="s">
        <v>75</v>
      </c>
      <c r="E81" s="13" t="s">
        <v>112</v>
      </c>
      <c r="F81" s="13" t="s">
        <v>26</v>
      </c>
      <c r="G81" s="13" t="s">
        <v>153</v>
      </c>
      <c r="H81" s="52" t="s">
        <v>154</v>
      </c>
      <c r="I81" s="15">
        <v>326025</v>
      </c>
      <c r="J81" s="16"/>
      <c r="K81" s="16"/>
      <c r="L81" s="15">
        <f t="shared" si="51"/>
        <v>326025</v>
      </c>
      <c r="M81" s="15">
        <f t="shared" si="48"/>
        <v>27168.75</v>
      </c>
      <c r="N81" s="15">
        <f t="shared" si="2"/>
        <v>27168.75</v>
      </c>
      <c r="O81" s="15">
        <f t="shared" si="3"/>
        <v>27168.75</v>
      </c>
      <c r="P81" s="15">
        <f t="shared" si="4"/>
        <v>27168.75</v>
      </c>
      <c r="Q81" s="15">
        <f t="shared" si="49"/>
        <v>27168.75</v>
      </c>
      <c r="R81" s="15">
        <f t="shared" si="5"/>
        <v>27168.75</v>
      </c>
      <c r="S81" s="15">
        <f t="shared" si="6"/>
        <v>27168.75</v>
      </c>
      <c r="T81" s="15">
        <f t="shared" si="7"/>
        <v>27168.75</v>
      </c>
      <c r="U81" s="15">
        <f t="shared" si="8"/>
        <v>27168.75</v>
      </c>
      <c r="V81" s="15">
        <f t="shared" si="9"/>
        <v>27168.75</v>
      </c>
      <c r="W81" s="15">
        <f t="shared" si="10"/>
        <v>27168.75</v>
      </c>
      <c r="X81" s="15">
        <f t="shared" si="11"/>
        <v>27168.75</v>
      </c>
      <c r="Y81" s="9"/>
      <c r="Z81" s="9"/>
      <c r="AA81" s="9"/>
      <c r="AB81" s="9"/>
      <c r="AC81" s="9"/>
      <c r="AD81" s="9"/>
    </row>
    <row r="82" spans="1:30" ht="25.15" customHeight="1" x14ac:dyDescent="0.2">
      <c r="A82" s="10" t="s">
        <v>1</v>
      </c>
      <c r="B82" s="11">
        <v>1100123</v>
      </c>
      <c r="C82" s="11">
        <v>4</v>
      </c>
      <c r="D82" s="13" t="s">
        <v>75</v>
      </c>
      <c r="E82" s="13" t="s">
        <v>6</v>
      </c>
      <c r="F82" s="13" t="s">
        <v>26</v>
      </c>
      <c r="G82" s="13" t="s">
        <v>155</v>
      </c>
      <c r="H82" s="16" t="s">
        <v>156</v>
      </c>
      <c r="I82" s="15">
        <v>94500</v>
      </c>
      <c r="J82" s="16"/>
      <c r="K82" s="16"/>
      <c r="L82" s="15">
        <f t="shared" si="51"/>
        <v>94500</v>
      </c>
      <c r="M82" s="15">
        <f t="shared" si="48"/>
        <v>7875</v>
      </c>
      <c r="N82" s="15">
        <f t="shared" si="2"/>
        <v>7875</v>
      </c>
      <c r="O82" s="15">
        <f t="shared" si="3"/>
        <v>7875</v>
      </c>
      <c r="P82" s="15">
        <f t="shared" si="4"/>
        <v>7875</v>
      </c>
      <c r="Q82" s="15">
        <f t="shared" si="49"/>
        <v>7875</v>
      </c>
      <c r="R82" s="15">
        <f t="shared" si="5"/>
        <v>7875</v>
      </c>
      <c r="S82" s="15">
        <f t="shared" si="6"/>
        <v>7875</v>
      </c>
      <c r="T82" s="15">
        <f t="shared" si="7"/>
        <v>7875</v>
      </c>
      <c r="U82" s="15">
        <f t="shared" si="8"/>
        <v>7875</v>
      </c>
      <c r="V82" s="15">
        <f t="shared" si="9"/>
        <v>7875</v>
      </c>
      <c r="W82" s="15">
        <f t="shared" si="10"/>
        <v>7875</v>
      </c>
      <c r="X82" s="15">
        <f t="shared" si="11"/>
        <v>7875</v>
      </c>
      <c r="Y82" s="9"/>
      <c r="Z82" s="9"/>
      <c r="AA82" s="9"/>
      <c r="AB82" s="9"/>
      <c r="AC82" s="9"/>
      <c r="AD82" s="9"/>
    </row>
    <row r="83" spans="1:30" ht="25.15" customHeight="1" x14ac:dyDescent="0.2">
      <c r="A83" s="10" t="s">
        <v>1</v>
      </c>
      <c r="B83" s="11">
        <v>1100123</v>
      </c>
      <c r="C83" s="11">
        <v>4</v>
      </c>
      <c r="D83" s="13" t="s">
        <v>75</v>
      </c>
      <c r="E83" s="13" t="s">
        <v>120</v>
      </c>
      <c r="F83" s="13" t="s">
        <v>26</v>
      </c>
      <c r="G83" s="13" t="s">
        <v>157</v>
      </c>
      <c r="H83" s="52" t="s">
        <v>158</v>
      </c>
      <c r="I83" s="15">
        <v>500000</v>
      </c>
      <c r="J83" s="16"/>
      <c r="K83" s="16"/>
      <c r="L83" s="15">
        <f t="shared" si="51"/>
        <v>500000</v>
      </c>
      <c r="M83" s="15">
        <f t="shared" ref="M83:M115" si="52">I83/12</f>
        <v>41666.666666666664</v>
      </c>
      <c r="N83" s="15">
        <f t="shared" si="2"/>
        <v>41666.666666666664</v>
      </c>
      <c r="O83" s="15">
        <f t="shared" si="3"/>
        <v>41666.666666666664</v>
      </c>
      <c r="P83" s="15">
        <f t="shared" si="4"/>
        <v>41666.666666666664</v>
      </c>
      <c r="Q83" s="15">
        <f t="shared" ref="Q83:Q115" si="53">L83/12</f>
        <v>41666.666666666664</v>
      </c>
      <c r="R83" s="15">
        <f t="shared" si="5"/>
        <v>41666.666666666664</v>
      </c>
      <c r="S83" s="15">
        <f t="shared" si="6"/>
        <v>41666.666666666664</v>
      </c>
      <c r="T83" s="15">
        <f t="shared" si="7"/>
        <v>41666.666666666664</v>
      </c>
      <c r="U83" s="15">
        <f t="shared" si="8"/>
        <v>41666.666666666664</v>
      </c>
      <c r="V83" s="15">
        <f t="shared" si="9"/>
        <v>41666.666666666664</v>
      </c>
      <c r="W83" s="15">
        <f t="shared" si="10"/>
        <v>41666.666666666664</v>
      </c>
      <c r="X83" s="15">
        <f t="shared" si="11"/>
        <v>41666.666666666664</v>
      </c>
      <c r="Y83" s="9"/>
      <c r="Z83" s="9"/>
      <c r="AA83" s="9"/>
      <c r="AB83" s="9"/>
      <c r="AC83" s="9"/>
      <c r="AD83" s="9"/>
    </row>
    <row r="84" spans="1:30" ht="25.15" customHeight="1" x14ac:dyDescent="0.2">
      <c r="A84" s="10" t="s">
        <v>1</v>
      </c>
      <c r="B84" s="11">
        <v>1100123</v>
      </c>
      <c r="C84" s="11">
        <v>4</v>
      </c>
      <c r="D84" s="13" t="s">
        <v>75</v>
      </c>
      <c r="E84" s="13" t="s">
        <v>123</v>
      </c>
      <c r="F84" s="13" t="s">
        <v>26</v>
      </c>
      <c r="G84" s="13" t="s">
        <v>159</v>
      </c>
      <c r="H84" s="52" t="s">
        <v>160</v>
      </c>
      <c r="I84" s="15">
        <v>1</v>
      </c>
      <c r="J84" s="16"/>
      <c r="K84" s="16"/>
      <c r="L84" s="15">
        <f t="shared" si="51"/>
        <v>1</v>
      </c>
      <c r="M84" s="15">
        <f t="shared" si="52"/>
        <v>8.3333333333333329E-2</v>
      </c>
      <c r="N84" s="15">
        <f t="shared" ref="N84:N151" si="54">I84/12</f>
        <v>8.3333333333333329E-2</v>
      </c>
      <c r="O84" s="15">
        <f t="shared" ref="O84:O151" si="55">I84/12</f>
        <v>8.3333333333333329E-2</v>
      </c>
      <c r="P84" s="15">
        <f t="shared" ref="P84:P151" si="56">I84/12</f>
        <v>8.3333333333333329E-2</v>
      </c>
      <c r="Q84" s="15">
        <f t="shared" si="53"/>
        <v>8.3333333333333329E-2</v>
      </c>
      <c r="R84" s="15">
        <f t="shared" ref="R84:R151" si="57">I84/12</f>
        <v>8.3333333333333329E-2</v>
      </c>
      <c r="S84" s="15">
        <f t="shared" ref="S84:S151" si="58">I84/12</f>
        <v>8.3333333333333329E-2</v>
      </c>
      <c r="T84" s="15">
        <f t="shared" ref="T84:T151" si="59">I84/12</f>
        <v>8.3333333333333329E-2</v>
      </c>
      <c r="U84" s="15">
        <f t="shared" ref="U84:U151" si="60">I84/12</f>
        <v>8.3333333333333329E-2</v>
      </c>
      <c r="V84" s="15">
        <f t="shared" ref="V84:V151" si="61">I84/12</f>
        <v>8.3333333333333329E-2</v>
      </c>
      <c r="W84" s="15">
        <f t="shared" ref="W84:W151" si="62">I84/12</f>
        <v>8.3333333333333329E-2</v>
      </c>
      <c r="X84" s="15">
        <f t="shared" ref="X84:X151" si="63">I84/12</f>
        <v>8.3333333333333329E-2</v>
      </c>
      <c r="Y84" s="9"/>
      <c r="Z84" s="9"/>
      <c r="AA84" s="9"/>
      <c r="AB84" s="9"/>
      <c r="AC84" s="9"/>
      <c r="AD84" s="9"/>
    </row>
    <row r="85" spans="1:30" ht="25.15" customHeight="1" x14ac:dyDescent="0.2">
      <c r="A85" s="10" t="s">
        <v>1</v>
      </c>
      <c r="B85" s="11">
        <v>1100123</v>
      </c>
      <c r="C85" s="11">
        <v>4</v>
      </c>
      <c r="D85" s="13" t="s">
        <v>75</v>
      </c>
      <c r="E85" s="13" t="s">
        <v>126</v>
      </c>
      <c r="F85" s="13" t="s">
        <v>26</v>
      </c>
      <c r="G85" s="13" t="s">
        <v>161</v>
      </c>
      <c r="H85" s="16" t="s">
        <v>162</v>
      </c>
      <c r="I85" s="15">
        <v>450000</v>
      </c>
      <c r="J85" s="16"/>
      <c r="K85" s="16"/>
      <c r="L85" s="15">
        <f t="shared" si="51"/>
        <v>450000</v>
      </c>
      <c r="M85" s="15">
        <f t="shared" si="52"/>
        <v>37500</v>
      </c>
      <c r="N85" s="15">
        <f t="shared" si="54"/>
        <v>37500</v>
      </c>
      <c r="O85" s="15">
        <f t="shared" si="55"/>
        <v>37500</v>
      </c>
      <c r="P85" s="15">
        <f t="shared" si="56"/>
        <v>37500</v>
      </c>
      <c r="Q85" s="15">
        <f t="shared" si="53"/>
        <v>37500</v>
      </c>
      <c r="R85" s="15">
        <f t="shared" si="57"/>
        <v>37500</v>
      </c>
      <c r="S85" s="15">
        <f t="shared" si="58"/>
        <v>37500</v>
      </c>
      <c r="T85" s="15">
        <f t="shared" si="59"/>
        <v>37500</v>
      </c>
      <c r="U85" s="15">
        <f t="shared" si="60"/>
        <v>37500</v>
      </c>
      <c r="V85" s="15">
        <f t="shared" si="61"/>
        <v>37500</v>
      </c>
      <c r="W85" s="15">
        <f t="shared" si="62"/>
        <v>37500</v>
      </c>
      <c r="X85" s="15">
        <f t="shared" si="63"/>
        <v>37500</v>
      </c>
      <c r="Y85" s="9"/>
      <c r="Z85" s="9"/>
      <c r="AA85" s="9"/>
      <c r="AB85" s="9"/>
      <c r="AC85" s="9"/>
      <c r="AD85" s="9"/>
    </row>
    <row r="86" spans="1:30" ht="25.15" hidden="1" customHeight="1" x14ac:dyDescent="0.2">
      <c r="A86" s="10" t="s">
        <v>1</v>
      </c>
      <c r="B86" s="11">
        <v>1100123</v>
      </c>
      <c r="C86" s="11">
        <v>4</v>
      </c>
      <c r="D86" s="13" t="s">
        <v>75</v>
      </c>
      <c r="E86" s="13" t="s">
        <v>129</v>
      </c>
      <c r="F86" s="13" t="s">
        <v>26</v>
      </c>
      <c r="G86" s="13" t="s">
        <v>163</v>
      </c>
      <c r="H86" s="16" t="s">
        <v>164</v>
      </c>
      <c r="I86" s="15">
        <v>0</v>
      </c>
      <c r="J86" s="16"/>
      <c r="K86" s="16"/>
      <c r="L86" s="15">
        <f t="shared" si="51"/>
        <v>0</v>
      </c>
      <c r="M86" s="15">
        <f t="shared" si="52"/>
        <v>0</v>
      </c>
      <c r="N86" s="15">
        <f t="shared" si="54"/>
        <v>0</v>
      </c>
      <c r="O86" s="15">
        <f t="shared" si="55"/>
        <v>0</v>
      </c>
      <c r="P86" s="15">
        <f t="shared" si="56"/>
        <v>0</v>
      </c>
      <c r="Q86" s="15">
        <f t="shared" si="53"/>
        <v>0</v>
      </c>
      <c r="R86" s="15">
        <f t="shared" si="57"/>
        <v>0</v>
      </c>
      <c r="S86" s="15">
        <f t="shared" si="58"/>
        <v>0</v>
      </c>
      <c r="T86" s="15">
        <f t="shared" si="59"/>
        <v>0</v>
      </c>
      <c r="U86" s="15">
        <f t="shared" si="60"/>
        <v>0</v>
      </c>
      <c r="V86" s="15">
        <f t="shared" si="61"/>
        <v>0</v>
      </c>
      <c r="W86" s="15">
        <f t="shared" si="62"/>
        <v>0</v>
      </c>
      <c r="X86" s="15">
        <f t="shared" si="63"/>
        <v>0</v>
      </c>
      <c r="Y86" s="9"/>
      <c r="Z86" s="9"/>
      <c r="AA86" s="9"/>
      <c r="AB86" s="9"/>
      <c r="AC86" s="9"/>
      <c r="AD86" s="9"/>
    </row>
    <row r="87" spans="1:30" ht="25.15" hidden="1" customHeight="1" x14ac:dyDescent="0.2">
      <c r="A87" s="10" t="s">
        <v>1</v>
      </c>
      <c r="B87" s="11">
        <v>1100123</v>
      </c>
      <c r="C87" s="11">
        <v>4</v>
      </c>
      <c r="D87" s="13" t="s">
        <v>75</v>
      </c>
      <c r="E87" s="13" t="s">
        <v>165</v>
      </c>
      <c r="F87" s="13" t="s">
        <v>26</v>
      </c>
      <c r="G87" s="13" t="s">
        <v>166</v>
      </c>
      <c r="H87" s="16" t="s">
        <v>167</v>
      </c>
      <c r="I87" s="15">
        <v>0</v>
      </c>
      <c r="J87" s="16"/>
      <c r="K87" s="16"/>
      <c r="L87" s="15">
        <f t="shared" si="51"/>
        <v>0</v>
      </c>
      <c r="M87" s="15">
        <f t="shared" si="52"/>
        <v>0</v>
      </c>
      <c r="N87" s="15">
        <f t="shared" si="54"/>
        <v>0</v>
      </c>
      <c r="O87" s="15">
        <f t="shared" si="55"/>
        <v>0</v>
      </c>
      <c r="P87" s="15">
        <f t="shared" si="56"/>
        <v>0</v>
      </c>
      <c r="Q87" s="15">
        <f t="shared" si="53"/>
        <v>0</v>
      </c>
      <c r="R87" s="15">
        <f t="shared" si="57"/>
        <v>0</v>
      </c>
      <c r="S87" s="15">
        <f t="shared" si="58"/>
        <v>0</v>
      </c>
      <c r="T87" s="15">
        <f t="shared" si="59"/>
        <v>0</v>
      </c>
      <c r="U87" s="15">
        <f t="shared" si="60"/>
        <v>0</v>
      </c>
      <c r="V87" s="15">
        <f t="shared" si="61"/>
        <v>0</v>
      </c>
      <c r="W87" s="15">
        <f t="shared" si="62"/>
        <v>0</v>
      </c>
      <c r="X87" s="15">
        <f t="shared" si="63"/>
        <v>0</v>
      </c>
      <c r="Y87" s="9"/>
      <c r="Z87" s="9"/>
      <c r="AA87" s="9"/>
      <c r="AB87" s="9"/>
      <c r="AC87" s="9"/>
      <c r="AD87" s="9"/>
    </row>
    <row r="88" spans="1:30" ht="25.15" hidden="1" customHeight="1" x14ac:dyDescent="0.2">
      <c r="A88" s="10" t="s">
        <v>1</v>
      </c>
      <c r="B88" s="11">
        <v>1100123</v>
      </c>
      <c r="C88" s="11">
        <v>4</v>
      </c>
      <c r="D88" s="13" t="s">
        <v>75</v>
      </c>
      <c r="E88" s="13" t="s">
        <v>168</v>
      </c>
      <c r="F88" s="13" t="s">
        <v>26</v>
      </c>
      <c r="G88" s="13" t="s">
        <v>169</v>
      </c>
      <c r="H88" s="16" t="s">
        <v>170</v>
      </c>
      <c r="I88" s="15">
        <v>0</v>
      </c>
      <c r="J88" s="16"/>
      <c r="K88" s="16"/>
      <c r="L88" s="15">
        <f t="shared" si="51"/>
        <v>0</v>
      </c>
      <c r="M88" s="15">
        <f t="shared" si="52"/>
        <v>0</v>
      </c>
      <c r="N88" s="15">
        <f t="shared" si="54"/>
        <v>0</v>
      </c>
      <c r="O88" s="15">
        <f t="shared" si="55"/>
        <v>0</v>
      </c>
      <c r="P88" s="15">
        <f t="shared" si="56"/>
        <v>0</v>
      </c>
      <c r="Q88" s="15">
        <f t="shared" si="53"/>
        <v>0</v>
      </c>
      <c r="R88" s="15">
        <f t="shared" si="57"/>
        <v>0</v>
      </c>
      <c r="S88" s="15">
        <f t="shared" si="58"/>
        <v>0</v>
      </c>
      <c r="T88" s="15">
        <f t="shared" si="59"/>
        <v>0</v>
      </c>
      <c r="U88" s="15">
        <f t="shared" si="60"/>
        <v>0</v>
      </c>
      <c r="V88" s="15">
        <f t="shared" si="61"/>
        <v>0</v>
      </c>
      <c r="W88" s="15">
        <f t="shared" si="62"/>
        <v>0</v>
      </c>
      <c r="X88" s="15">
        <f t="shared" si="63"/>
        <v>0</v>
      </c>
      <c r="Y88" s="9"/>
      <c r="Z88" s="9"/>
      <c r="AA88" s="9"/>
      <c r="AB88" s="9"/>
      <c r="AC88" s="9"/>
      <c r="AD88" s="9"/>
    </row>
    <row r="89" spans="1:30" ht="25.15" customHeight="1" x14ac:dyDescent="0.2">
      <c r="A89" s="10" t="s">
        <v>1</v>
      </c>
      <c r="B89" s="11">
        <v>1100123</v>
      </c>
      <c r="C89" s="11">
        <v>4</v>
      </c>
      <c r="D89" s="13" t="s">
        <v>75</v>
      </c>
      <c r="E89" s="13" t="s">
        <v>171</v>
      </c>
      <c r="F89" s="13" t="s">
        <v>26</v>
      </c>
      <c r="G89" s="13" t="s">
        <v>172</v>
      </c>
      <c r="H89" s="16" t="s">
        <v>173</v>
      </c>
      <c r="I89" s="15">
        <v>1</v>
      </c>
      <c r="J89" s="16"/>
      <c r="K89" s="16"/>
      <c r="L89" s="15">
        <f t="shared" si="51"/>
        <v>1</v>
      </c>
      <c r="M89" s="15">
        <f t="shared" si="52"/>
        <v>8.3333333333333329E-2</v>
      </c>
      <c r="N89" s="15">
        <f t="shared" si="54"/>
        <v>8.3333333333333329E-2</v>
      </c>
      <c r="O89" s="15">
        <f t="shared" si="55"/>
        <v>8.3333333333333329E-2</v>
      </c>
      <c r="P89" s="15">
        <f t="shared" si="56"/>
        <v>8.3333333333333329E-2</v>
      </c>
      <c r="Q89" s="15">
        <f t="shared" si="53"/>
        <v>8.3333333333333329E-2</v>
      </c>
      <c r="R89" s="15">
        <f t="shared" si="57"/>
        <v>8.3333333333333329E-2</v>
      </c>
      <c r="S89" s="15">
        <f t="shared" si="58"/>
        <v>8.3333333333333329E-2</v>
      </c>
      <c r="T89" s="15">
        <f t="shared" si="59"/>
        <v>8.3333333333333329E-2</v>
      </c>
      <c r="U89" s="15">
        <f t="shared" si="60"/>
        <v>8.3333333333333329E-2</v>
      </c>
      <c r="V89" s="15">
        <f t="shared" si="61"/>
        <v>8.3333333333333329E-2</v>
      </c>
      <c r="W89" s="15">
        <f t="shared" si="62"/>
        <v>8.3333333333333329E-2</v>
      </c>
      <c r="X89" s="15">
        <f t="shared" si="63"/>
        <v>8.3333333333333329E-2</v>
      </c>
      <c r="Y89" s="9"/>
      <c r="Z89" s="9"/>
      <c r="AA89" s="9"/>
      <c r="AB89" s="9"/>
      <c r="AC89" s="9"/>
      <c r="AD89" s="9"/>
    </row>
    <row r="90" spans="1:30" ht="25.15" customHeight="1" x14ac:dyDescent="0.2">
      <c r="A90" s="22"/>
      <c r="B90" s="23"/>
      <c r="C90" s="23"/>
      <c r="D90" s="24" t="s">
        <v>351</v>
      </c>
      <c r="E90" s="24" t="s">
        <v>26</v>
      </c>
      <c r="F90" s="24"/>
      <c r="G90" s="24"/>
      <c r="H90" s="20" t="s">
        <v>352</v>
      </c>
      <c r="I90" s="21"/>
      <c r="J90" s="20"/>
      <c r="K90" s="20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9"/>
      <c r="Z90" s="9"/>
      <c r="AA90" s="9"/>
      <c r="AB90" s="9"/>
      <c r="AC90" s="9"/>
      <c r="AD90" s="9"/>
    </row>
    <row r="91" spans="1:30" ht="25.15" customHeight="1" x14ac:dyDescent="0.2">
      <c r="A91" s="22"/>
      <c r="B91" s="23"/>
      <c r="C91" s="23">
        <v>4</v>
      </c>
      <c r="D91" s="24" t="s">
        <v>174</v>
      </c>
      <c r="E91" s="24" t="s">
        <v>26</v>
      </c>
      <c r="F91" s="24"/>
      <c r="G91" s="78"/>
      <c r="H91" s="20" t="s">
        <v>175</v>
      </c>
      <c r="I91" s="79">
        <f>I92</f>
        <v>1</v>
      </c>
      <c r="J91" s="21">
        <f t="shared" ref="J91:L91" si="64">J92</f>
        <v>0</v>
      </c>
      <c r="K91" s="21">
        <f t="shared" si="64"/>
        <v>0</v>
      </c>
      <c r="L91" s="21">
        <f t="shared" si="64"/>
        <v>1</v>
      </c>
      <c r="M91" s="21">
        <f t="shared" si="52"/>
        <v>8.3333333333333329E-2</v>
      </c>
      <c r="N91" s="21">
        <f t="shared" si="54"/>
        <v>8.3333333333333329E-2</v>
      </c>
      <c r="O91" s="21">
        <f t="shared" si="55"/>
        <v>8.3333333333333329E-2</v>
      </c>
      <c r="P91" s="21">
        <f t="shared" si="56"/>
        <v>8.3333333333333329E-2</v>
      </c>
      <c r="Q91" s="21">
        <f t="shared" si="53"/>
        <v>8.3333333333333329E-2</v>
      </c>
      <c r="R91" s="21">
        <f t="shared" si="57"/>
        <v>8.3333333333333329E-2</v>
      </c>
      <c r="S91" s="21">
        <f t="shared" si="58"/>
        <v>8.3333333333333329E-2</v>
      </c>
      <c r="T91" s="21">
        <f t="shared" si="59"/>
        <v>8.3333333333333329E-2</v>
      </c>
      <c r="U91" s="21">
        <f t="shared" si="60"/>
        <v>8.3333333333333329E-2</v>
      </c>
      <c r="V91" s="21">
        <f t="shared" si="61"/>
        <v>8.3333333333333329E-2</v>
      </c>
      <c r="W91" s="21">
        <f t="shared" si="62"/>
        <v>8.3333333333333329E-2</v>
      </c>
      <c r="X91" s="21">
        <f t="shared" si="63"/>
        <v>8.3333333333333329E-2</v>
      </c>
      <c r="Y91" s="9"/>
      <c r="Z91" s="9"/>
      <c r="AA91" s="9"/>
      <c r="AB91" s="9"/>
      <c r="AC91" s="9"/>
      <c r="AD91" s="9"/>
    </row>
    <row r="92" spans="1:30" ht="25.15" customHeight="1" x14ac:dyDescent="0.2">
      <c r="A92" s="39" t="s">
        <v>1</v>
      </c>
      <c r="B92" s="40">
        <v>1100123</v>
      </c>
      <c r="C92" s="40">
        <v>4</v>
      </c>
      <c r="D92" s="41" t="s">
        <v>174</v>
      </c>
      <c r="E92" s="41" t="s">
        <v>28</v>
      </c>
      <c r="F92" s="41" t="s">
        <v>28</v>
      </c>
      <c r="G92" s="41" t="s">
        <v>176</v>
      </c>
      <c r="H92" s="53" t="s">
        <v>53</v>
      </c>
      <c r="I92" s="43">
        <v>1</v>
      </c>
      <c r="J92" s="42"/>
      <c r="K92" s="42"/>
      <c r="L92" s="43">
        <f t="shared" si="51"/>
        <v>1</v>
      </c>
      <c r="M92" s="43">
        <f t="shared" si="52"/>
        <v>8.3333333333333329E-2</v>
      </c>
      <c r="N92" s="43">
        <f t="shared" si="54"/>
        <v>8.3333333333333329E-2</v>
      </c>
      <c r="O92" s="43">
        <f t="shared" si="55"/>
        <v>8.3333333333333329E-2</v>
      </c>
      <c r="P92" s="43">
        <f t="shared" si="56"/>
        <v>8.3333333333333329E-2</v>
      </c>
      <c r="Q92" s="43">
        <f t="shared" si="53"/>
        <v>8.3333333333333329E-2</v>
      </c>
      <c r="R92" s="43">
        <f t="shared" si="57"/>
        <v>8.3333333333333329E-2</v>
      </c>
      <c r="S92" s="43">
        <f t="shared" si="58"/>
        <v>8.3333333333333329E-2</v>
      </c>
      <c r="T92" s="43">
        <f t="shared" si="59"/>
        <v>8.3333333333333329E-2</v>
      </c>
      <c r="U92" s="43">
        <f t="shared" si="60"/>
        <v>8.3333333333333329E-2</v>
      </c>
      <c r="V92" s="43">
        <f t="shared" si="61"/>
        <v>8.3333333333333329E-2</v>
      </c>
      <c r="W92" s="43">
        <f t="shared" si="62"/>
        <v>8.3333333333333329E-2</v>
      </c>
      <c r="X92" s="43">
        <f t="shared" si="63"/>
        <v>8.3333333333333329E-2</v>
      </c>
      <c r="Y92" s="9"/>
      <c r="Z92" s="9"/>
      <c r="AA92" s="9"/>
      <c r="AB92" s="9"/>
      <c r="AC92" s="9"/>
      <c r="AD92" s="9"/>
    </row>
    <row r="93" spans="1:30" ht="31.5" customHeight="1" thickBot="1" x14ac:dyDescent="0.25">
      <c r="A93" s="22"/>
      <c r="B93" s="23"/>
      <c r="C93" s="23"/>
      <c r="D93" s="24" t="s">
        <v>353</v>
      </c>
      <c r="E93" s="24" t="s">
        <v>26</v>
      </c>
      <c r="F93" s="24"/>
      <c r="G93" s="24"/>
      <c r="H93" s="25" t="s">
        <v>354</v>
      </c>
      <c r="I93" s="21">
        <v>0</v>
      </c>
      <c r="J93" s="20"/>
      <c r="K93" s="20"/>
      <c r="L93" s="21"/>
      <c r="M93" s="21">
        <f t="shared" si="52"/>
        <v>0</v>
      </c>
      <c r="N93" s="21">
        <f t="shared" si="54"/>
        <v>0</v>
      </c>
      <c r="O93" s="21">
        <f t="shared" si="55"/>
        <v>0</v>
      </c>
      <c r="P93" s="21">
        <f t="shared" si="56"/>
        <v>0</v>
      </c>
      <c r="Q93" s="21"/>
      <c r="R93" s="21">
        <f t="shared" si="57"/>
        <v>0</v>
      </c>
      <c r="S93" s="21">
        <f t="shared" si="58"/>
        <v>0</v>
      </c>
      <c r="T93" s="21">
        <f t="shared" si="59"/>
        <v>0</v>
      </c>
      <c r="U93" s="21">
        <f t="shared" si="60"/>
        <v>0</v>
      </c>
      <c r="V93" s="21">
        <f t="shared" si="61"/>
        <v>0</v>
      </c>
      <c r="W93" s="21">
        <f t="shared" si="62"/>
        <v>0</v>
      </c>
      <c r="X93" s="21">
        <f t="shared" si="63"/>
        <v>0</v>
      </c>
      <c r="Y93" s="9"/>
      <c r="Z93" s="9"/>
      <c r="AA93" s="9"/>
      <c r="AB93" s="9"/>
      <c r="AC93" s="9"/>
      <c r="AD93" s="9"/>
    </row>
    <row r="94" spans="1:30" ht="25.15" customHeight="1" thickBot="1" x14ac:dyDescent="0.25">
      <c r="A94" s="44"/>
      <c r="B94" s="45"/>
      <c r="C94" s="45"/>
      <c r="D94" s="45"/>
      <c r="E94" s="1"/>
      <c r="F94" s="45"/>
      <c r="G94" s="45"/>
      <c r="H94" s="76" t="s">
        <v>177</v>
      </c>
      <c r="I94" s="46">
        <f>I44+I48</f>
        <v>9231279.6005000006</v>
      </c>
      <c r="J94" s="47">
        <f>J44+J48</f>
        <v>0</v>
      </c>
      <c r="K94" s="48">
        <f>K44+K48</f>
        <v>0</v>
      </c>
      <c r="L94" s="48">
        <f>L44+L48</f>
        <v>9231279.6005000006</v>
      </c>
      <c r="M94" s="49">
        <f t="shared" si="52"/>
        <v>769273.30004166672</v>
      </c>
      <c r="N94" s="49">
        <f t="shared" si="54"/>
        <v>769273.30004166672</v>
      </c>
      <c r="O94" s="49">
        <f t="shared" si="55"/>
        <v>769273.30004166672</v>
      </c>
      <c r="P94" s="49">
        <f t="shared" si="56"/>
        <v>769273.30004166672</v>
      </c>
      <c r="Q94" s="49">
        <f t="shared" si="53"/>
        <v>769273.30004166672</v>
      </c>
      <c r="R94" s="49">
        <f t="shared" si="57"/>
        <v>769273.30004166672</v>
      </c>
      <c r="S94" s="49">
        <f t="shared" si="58"/>
        <v>769273.30004166672</v>
      </c>
      <c r="T94" s="49">
        <f t="shared" si="59"/>
        <v>769273.30004166672</v>
      </c>
      <c r="U94" s="49">
        <f t="shared" si="60"/>
        <v>769273.30004166672</v>
      </c>
      <c r="V94" s="49">
        <f t="shared" si="61"/>
        <v>769273.30004166672</v>
      </c>
      <c r="W94" s="49">
        <f t="shared" si="62"/>
        <v>769273.30004166672</v>
      </c>
      <c r="X94" s="50">
        <f t="shared" si="63"/>
        <v>769273.30004166672</v>
      </c>
      <c r="Y94" s="9"/>
      <c r="Z94" s="9"/>
      <c r="AA94" s="9"/>
      <c r="AB94" s="9"/>
      <c r="AC94" s="9"/>
      <c r="AD94" s="9"/>
    </row>
    <row r="95" spans="1:30" ht="25.15" customHeight="1" x14ac:dyDescent="0.2">
      <c r="A95" s="10"/>
      <c r="B95" s="11"/>
      <c r="C95" s="12">
        <v>5</v>
      </c>
      <c r="D95" s="13" t="s">
        <v>26</v>
      </c>
      <c r="E95" s="13" t="s">
        <v>26</v>
      </c>
      <c r="F95" s="13"/>
      <c r="G95" s="13"/>
      <c r="H95" s="51" t="s">
        <v>12</v>
      </c>
      <c r="I95" s="36"/>
      <c r="J95" s="16"/>
      <c r="K95" s="16"/>
      <c r="L95" s="16"/>
      <c r="M95" s="36">
        <f t="shared" si="52"/>
        <v>0</v>
      </c>
      <c r="N95" s="36">
        <f t="shared" si="54"/>
        <v>0</v>
      </c>
      <c r="O95" s="36">
        <f t="shared" si="55"/>
        <v>0</v>
      </c>
      <c r="P95" s="36">
        <f t="shared" si="56"/>
        <v>0</v>
      </c>
      <c r="Q95" s="36">
        <f t="shared" si="53"/>
        <v>0</v>
      </c>
      <c r="R95" s="36">
        <f t="shared" si="57"/>
        <v>0</v>
      </c>
      <c r="S95" s="36">
        <f t="shared" si="58"/>
        <v>0</v>
      </c>
      <c r="T95" s="36">
        <f t="shared" si="59"/>
        <v>0</v>
      </c>
      <c r="U95" s="36">
        <f t="shared" si="60"/>
        <v>0</v>
      </c>
      <c r="V95" s="36">
        <f t="shared" si="61"/>
        <v>0</v>
      </c>
      <c r="W95" s="36">
        <f t="shared" si="62"/>
        <v>0</v>
      </c>
      <c r="X95" s="36">
        <f t="shared" si="63"/>
        <v>0</v>
      </c>
      <c r="Y95" s="9"/>
      <c r="Z95" s="9"/>
      <c r="AA95" s="9"/>
      <c r="AB95" s="9"/>
      <c r="AC95" s="9"/>
      <c r="AD95" s="9"/>
    </row>
    <row r="96" spans="1:30" ht="25.15" customHeight="1" x14ac:dyDescent="0.2">
      <c r="A96" s="80"/>
      <c r="B96" s="81"/>
      <c r="C96" s="81">
        <v>5</v>
      </c>
      <c r="D96" s="82" t="s">
        <v>178</v>
      </c>
      <c r="E96" s="82" t="s">
        <v>28</v>
      </c>
      <c r="F96" s="82"/>
      <c r="G96" s="82"/>
      <c r="H96" s="83" t="s">
        <v>179</v>
      </c>
      <c r="I96" s="84">
        <f>SUM(I97:I100)</f>
        <v>4260000</v>
      </c>
      <c r="J96" s="84">
        <f t="shared" ref="J96:L96" si="65">SUM(J97:J100)</f>
        <v>0</v>
      </c>
      <c r="K96" s="84">
        <f t="shared" si="65"/>
        <v>0</v>
      </c>
      <c r="L96" s="84">
        <f t="shared" si="65"/>
        <v>4260000</v>
      </c>
      <c r="M96" s="84">
        <f t="shared" si="52"/>
        <v>355000</v>
      </c>
      <c r="N96" s="84">
        <f t="shared" si="54"/>
        <v>355000</v>
      </c>
      <c r="O96" s="84">
        <f t="shared" si="55"/>
        <v>355000</v>
      </c>
      <c r="P96" s="84">
        <f t="shared" si="56"/>
        <v>355000</v>
      </c>
      <c r="Q96" s="84">
        <f t="shared" si="53"/>
        <v>355000</v>
      </c>
      <c r="R96" s="84">
        <f t="shared" si="57"/>
        <v>355000</v>
      </c>
      <c r="S96" s="84">
        <f t="shared" si="58"/>
        <v>355000</v>
      </c>
      <c r="T96" s="84">
        <f t="shared" si="59"/>
        <v>355000</v>
      </c>
      <c r="U96" s="84">
        <f t="shared" si="60"/>
        <v>355000</v>
      </c>
      <c r="V96" s="84">
        <f t="shared" si="61"/>
        <v>355000</v>
      </c>
      <c r="W96" s="84">
        <f t="shared" si="62"/>
        <v>355000</v>
      </c>
      <c r="X96" s="84">
        <f t="shared" si="63"/>
        <v>355000</v>
      </c>
      <c r="Y96" s="9"/>
      <c r="Z96" s="9"/>
      <c r="AA96" s="9"/>
      <c r="AB96" s="9"/>
      <c r="AC96" s="9"/>
      <c r="AD96" s="9"/>
    </row>
    <row r="97" spans="1:30" ht="25.15" customHeight="1" x14ac:dyDescent="0.2">
      <c r="A97" s="10" t="s">
        <v>1</v>
      </c>
      <c r="B97" s="11">
        <v>1100123</v>
      </c>
      <c r="C97" s="11">
        <v>5</v>
      </c>
      <c r="D97" s="13" t="s">
        <v>178</v>
      </c>
      <c r="E97" s="13" t="s">
        <v>28</v>
      </c>
      <c r="F97" s="13" t="s">
        <v>28</v>
      </c>
      <c r="G97" s="13" t="s">
        <v>180</v>
      </c>
      <c r="H97" s="16" t="s">
        <v>181</v>
      </c>
      <c r="I97" s="15">
        <v>1700000</v>
      </c>
      <c r="J97" s="15"/>
      <c r="K97" s="15"/>
      <c r="L97" s="15">
        <f t="shared" ref="L97:L129" si="66">I97+J97-K97</f>
        <v>1700000</v>
      </c>
      <c r="M97" s="15">
        <f t="shared" si="52"/>
        <v>141666.66666666666</v>
      </c>
      <c r="N97" s="15">
        <f t="shared" si="54"/>
        <v>141666.66666666666</v>
      </c>
      <c r="O97" s="15">
        <f t="shared" si="55"/>
        <v>141666.66666666666</v>
      </c>
      <c r="P97" s="15">
        <f t="shared" si="56"/>
        <v>141666.66666666666</v>
      </c>
      <c r="Q97" s="15">
        <f t="shared" si="53"/>
        <v>141666.66666666666</v>
      </c>
      <c r="R97" s="15">
        <f t="shared" si="57"/>
        <v>141666.66666666666</v>
      </c>
      <c r="S97" s="15">
        <f t="shared" si="58"/>
        <v>141666.66666666666</v>
      </c>
      <c r="T97" s="15">
        <f t="shared" si="59"/>
        <v>141666.66666666666</v>
      </c>
      <c r="U97" s="15">
        <f t="shared" si="60"/>
        <v>141666.66666666666</v>
      </c>
      <c r="V97" s="15">
        <f t="shared" si="61"/>
        <v>141666.66666666666</v>
      </c>
      <c r="W97" s="15">
        <f t="shared" si="62"/>
        <v>141666.66666666666</v>
      </c>
      <c r="X97" s="15">
        <f t="shared" si="63"/>
        <v>141666.66666666666</v>
      </c>
      <c r="Y97" s="9"/>
      <c r="Z97" s="9"/>
      <c r="AA97" s="9"/>
      <c r="AB97" s="9"/>
      <c r="AC97" s="9"/>
      <c r="AD97" s="9"/>
    </row>
    <row r="98" spans="1:30" ht="25.15" customHeight="1" x14ac:dyDescent="0.2">
      <c r="A98" s="10" t="s">
        <v>1</v>
      </c>
      <c r="B98" s="11">
        <v>1100123</v>
      </c>
      <c r="C98" s="11">
        <v>5</v>
      </c>
      <c r="D98" s="13" t="s">
        <v>178</v>
      </c>
      <c r="E98" s="13" t="s">
        <v>28</v>
      </c>
      <c r="F98" s="13" t="s">
        <v>37</v>
      </c>
      <c r="G98" s="13" t="s">
        <v>182</v>
      </c>
      <c r="H98" s="16" t="s">
        <v>183</v>
      </c>
      <c r="I98" s="15">
        <v>100000</v>
      </c>
      <c r="J98" s="15"/>
      <c r="K98" s="15"/>
      <c r="L98" s="15">
        <f t="shared" si="66"/>
        <v>100000</v>
      </c>
      <c r="M98" s="15">
        <f t="shared" si="52"/>
        <v>8333.3333333333339</v>
      </c>
      <c r="N98" s="15">
        <f t="shared" si="54"/>
        <v>8333.3333333333339</v>
      </c>
      <c r="O98" s="15">
        <f t="shared" si="55"/>
        <v>8333.3333333333339</v>
      </c>
      <c r="P98" s="15">
        <f t="shared" si="56"/>
        <v>8333.3333333333339</v>
      </c>
      <c r="Q98" s="15">
        <f t="shared" si="53"/>
        <v>8333.3333333333339</v>
      </c>
      <c r="R98" s="15">
        <f t="shared" si="57"/>
        <v>8333.3333333333339</v>
      </c>
      <c r="S98" s="15">
        <f t="shared" si="58"/>
        <v>8333.3333333333339</v>
      </c>
      <c r="T98" s="15">
        <f t="shared" si="59"/>
        <v>8333.3333333333339</v>
      </c>
      <c r="U98" s="15">
        <f t="shared" si="60"/>
        <v>8333.3333333333339</v>
      </c>
      <c r="V98" s="15">
        <f t="shared" si="61"/>
        <v>8333.3333333333339</v>
      </c>
      <c r="W98" s="15">
        <f t="shared" si="62"/>
        <v>8333.3333333333339</v>
      </c>
      <c r="X98" s="15">
        <f t="shared" si="63"/>
        <v>8333.3333333333339</v>
      </c>
      <c r="Y98" s="9"/>
      <c r="Z98" s="9"/>
      <c r="AA98" s="9"/>
      <c r="AB98" s="9"/>
      <c r="AC98" s="9"/>
      <c r="AD98" s="9"/>
    </row>
    <row r="99" spans="1:30" ht="25.15" customHeight="1" x14ac:dyDescent="0.2">
      <c r="A99" s="10" t="s">
        <v>1</v>
      </c>
      <c r="B99" s="11">
        <v>1100123</v>
      </c>
      <c r="C99" s="11">
        <v>5</v>
      </c>
      <c r="D99" s="13" t="s">
        <v>178</v>
      </c>
      <c r="E99" s="13" t="s">
        <v>28</v>
      </c>
      <c r="F99" s="13" t="s">
        <v>31</v>
      </c>
      <c r="G99" s="13" t="s">
        <v>184</v>
      </c>
      <c r="H99" s="16" t="s">
        <v>185</v>
      </c>
      <c r="I99" s="15">
        <v>2100000</v>
      </c>
      <c r="J99" s="15"/>
      <c r="K99" s="15"/>
      <c r="L99" s="15">
        <f t="shared" si="66"/>
        <v>2100000</v>
      </c>
      <c r="M99" s="15">
        <f t="shared" si="52"/>
        <v>175000</v>
      </c>
      <c r="N99" s="15">
        <f t="shared" si="54"/>
        <v>175000</v>
      </c>
      <c r="O99" s="15">
        <f t="shared" si="55"/>
        <v>175000</v>
      </c>
      <c r="P99" s="15">
        <f t="shared" si="56"/>
        <v>175000</v>
      </c>
      <c r="Q99" s="15">
        <f t="shared" si="53"/>
        <v>175000</v>
      </c>
      <c r="R99" s="15">
        <f t="shared" si="57"/>
        <v>175000</v>
      </c>
      <c r="S99" s="15">
        <f t="shared" si="58"/>
        <v>175000</v>
      </c>
      <c r="T99" s="15">
        <f t="shared" si="59"/>
        <v>175000</v>
      </c>
      <c r="U99" s="15">
        <f t="shared" si="60"/>
        <v>175000</v>
      </c>
      <c r="V99" s="15">
        <f t="shared" si="61"/>
        <v>175000</v>
      </c>
      <c r="W99" s="15">
        <f t="shared" si="62"/>
        <v>175000</v>
      </c>
      <c r="X99" s="15">
        <f t="shared" si="63"/>
        <v>175000</v>
      </c>
      <c r="Y99" s="9"/>
      <c r="Z99" s="9"/>
      <c r="AA99" s="9"/>
      <c r="AB99" s="9"/>
      <c r="AC99" s="9"/>
      <c r="AD99" s="9"/>
    </row>
    <row r="100" spans="1:30" ht="25.15" customHeight="1" x14ac:dyDescent="0.2">
      <c r="A100" s="10" t="s">
        <v>1</v>
      </c>
      <c r="B100" s="11">
        <v>1100123</v>
      </c>
      <c r="C100" s="11">
        <v>5</v>
      </c>
      <c r="D100" s="13" t="s">
        <v>178</v>
      </c>
      <c r="E100" s="13" t="s">
        <v>28</v>
      </c>
      <c r="F100" s="13" t="s">
        <v>86</v>
      </c>
      <c r="G100" s="13" t="s">
        <v>186</v>
      </c>
      <c r="H100" s="16" t="s">
        <v>187</v>
      </c>
      <c r="I100" s="15">
        <v>360000</v>
      </c>
      <c r="J100" s="15"/>
      <c r="K100" s="15"/>
      <c r="L100" s="15">
        <f t="shared" si="66"/>
        <v>360000</v>
      </c>
      <c r="M100" s="15">
        <f t="shared" si="52"/>
        <v>30000</v>
      </c>
      <c r="N100" s="15">
        <f t="shared" si="54"/>
        <v>30000</v>
      </c>
      <c r="O100" s="15">
        <f t="shared" si="55"/>
        <v>30000</v>
      </c>
      <c r="P100" s="15">
        <f t="shared" si="56"/>
        <v>30000</v>
      </c>
      <c r="Q100" s="15">
        <f t="shared" si="53"/>
        <v>30000</v>
      </c>
      <c r="R100" s="15">
        <f t="shared" si="57"/>
        <v>30000</v>
      </c>
      <c r="S100" s="15">
        <f t="shared" si="58"/>
        <v>30000</v>
      </c>
      <c r="T100" s="15">
        <f t="shared" si="59"/>
        <v>30000</v>
      </c>
      <c r="U100" s="15">
        <f t="shared" si="60"/>
        <v>30000</v>
      </c>
      <c r="V100" s="15">
        <f t="shared" si="61"/>
        <v>30000</v>
      </c>
      <c r="W100" s="15">
        <f t="shared" si="62"/>
        <v>30000</v>
      </c>
      <c r="X100" s="15">
        <f t="shared" si="63"/>
        <v>30000</v>
      </c>
      <c r="Y100" s="9"/>
      <c r="Z100" s="9"/>
      <c r="AA100" s="9"/>
      <c r="AB100" s="9"/>
      <c r="AC100" s="9"/>
      <c r="AD100" s="9"/>
    </row>
    <row r="101" spans="1:30" ht="30" customHeight="1" x14ac:dyDescent="0.2">
      <c r="A101" s="80"/>
      <c r="B101" s="81"/>
      <c r="C101" s="81">
        <v>5</v>
      </c>
      <c r="D101" s="82" t="s">
        <v>178</v>
      </c>
      <c r="E101" s="82" t="s">
        <v>37</v>
      </c>
      <c r="F101" s="82"/>
      <c r="G101" s="82"/>
      <c r="H101" s="83" t="s">
        <v>188</v>
      </c>
      <c r="I101" s="84">
        <f>I102+I103</f>
        <v>382950</v>
      </c>
      <c r="J101" s="84">
        <f t="shared" ref="J101:L101" si="67">J102+J103</f>
        <v>0</v>
      </c>
      <c r="K101" s="84">
        <f t="shared" si="67"/>
        <v>0</v>
      </c>
      <c r="L101" s="84">
        <f t="shared" si="67"/>
        <v>382950</v>
      </c>
      <c r="M101" s="84">
        <f t="shared" si="52"/>
        <v>31912.5</v>
      </c>
      <c r="N101" s="84">
        <f t="shared" si="54"/>
        <v>31912.5</v>
      </c>
      <c r="O101" s="84">
        <f t="shared" si="55"/>
        <v>31912.5</v>
      </c>
      <c r="P101" s="84">
        <f t="shared" si="56"/>
        <v>31912.5</v>
      </c>
      <c r="Q101" s="84">
        <f t="shared" si="53"/>
        <v>31912.5</v>
      </c>
      <c r="R101" s="84">
        <f t="shared" si="57"/>
        <v>31912.5</v>
      </c>
      <c r="S101" s="84">
        <f t="shared" si="58"/>
        <v>31912.5</v>
      </c>
      <c r="T101" s="84">
        <f t="shared" si="59"/>
        <v>31912.5</v>
      </c>
      <c r="U101" s="84">
        <f t="shared" si="60"/>
        <v>31912.5</v>
      </c>
      <c r="V101" s="84">
        <f t="shared" si="61"/>
        <v>31912.5</v>
      </c>
      <c r="W101" s="84">
        <f t="shared" si="62"/>
        <v>31912.5</v>
      </c>
      <c r="X101" s="84">
        <f t="shared" si="63"/>
        <v>31912.5</v>
      </c>
      <c r="Y101" s="9"/>
      <c r="Z101" s="9"/>
      <c r="AA101" s="9"/>
      <c r="AB101" s="9"/>
      <c r="AC101" s="9"/>
      <c r="AD101" s="9"/>
    </row>
    <row r="102" spans="1:30" ht="25.15" customHeight="1" x14ac:dyDescent="0.2">
      <c r="A102" s="10" t="s">
        <v>1</v>
      </c>
      <c r="B102" s="11">
        <v>1100123</v>
      </c>
      <c r="C102" s="11">
        <v>5</v>
      </c>
      <c r="D102" s="13" t="s">
        <v>178</v>
      </c>
      <c r="E102" s="13" t="s">
        <v>37</v>
      </c>
      <c r="F102" s="13" t="s">
        <v>28</v>
      </c>
      <c r="G102" s="13" t="s">
        <v>189</v>
      </c>
      <c r="H102" s="16" t="s">
        <v>190</v>
      </c>
      <c r="I102" s="15">
        <v>279450</v>
      </c>
      <c r="J102" s="15"/>
      <c r="K102" s="15"/>
      <c r="L102" s="15">
        <f t="shared" si="66"/>
        <v>279450</v>
      </c>
      <c r="M102" s="15">
        <f t="shared" si="52"/>
        <v>23287.5</v>
      </c>
      <c r="N102" s="15">
        <f t="shared" si="54"/>
        <v>23287.5</v>
      </c>
      <c r="O102" s="15">
        <f t="shared" si="55"/>
        <v>23287.5</v>
      </c>
      <c r="P102" s="15">
        <f t="shared" si="56"/>
        <v>23287.5</v>
      </c>
      <c r="Q102" s="15">
        <f t="shared" si="53"/>
        <v>23287.5</v>
      </c>
      <c r="R102" s="15">
        <f t="shared" si="57"/>
        <v>23287.5</v>
      </c>
      <c r="S102" s="15">
        <f t="shared" si="58"/>
        <v>23287.5</v>
      </c>
      <c r="T102" s="15">
        <f t="shared" si="59"/>
        <v>23287.5</v>
      </c>
      <c r="U102" s="15">
        <f t="shared" si="60"/>
        <v>23287.5</v>
      </c>
      <c r="V102" s="15">
        <f t="shared" si="61"/>
        <v>23287.5</v>
      </c>
      <c r="W102" s="15">
        <f t="shared" si="62"/>
        <v>23287.5</v>
      </c>
      <c r="X102" s="15">
        <f t="shared" si="63"/>
        <v>23287.5</v>
      </c>
      <c r="Y102" s="9"/>
      <c r="Z102" s="9"/>
      <c r="AA102" s="9"/>
      <c r="AB102" s="9"/>
      <c r="AC102" s="9"/>
      <c r="AD102" s="9"/>
    </row>
    <row r="103" spans="1:30" ht="25.15" customHeight="1" x14ac:dyDescent="0.2">
      <c r="A103" s="10" t="s">
        <v>1</v>
      </c>
      <c r="B103" s="11">
        <v>1100123</v>
      </c>
      <c r="C103" s="11">
        <v>5</v>
      </c>
      <c r="D103" s="13" t="s">
        <v>178</v>
      </c>
      <c r="E103" s="13" t="s">
        <v>37</v>
      </c>
      <c r="F103" s="13" t="s">
        <v>37</v>
      </c>
      <c r="G103" s="13" t="s">
        <v>191</v>
      </c>
      <c r="H103" s="16" t="s">
        <v>192</v>
      </c>
      <c r="I103" s="15">
        <v>103500</v>
      </c>
      <c r="J103" s="15"/>
      <c r="K103" s="15"/>
      <c r="L103" s="15">
        <f t="shared" si="66"/>
        <v>103500</v>
      </c>
      <c r="M103" s="15">
        <f t="shared" si="52"/>
        <v>8625</v>
      </c>
      <c r="N103" s="15">
        <f t="shared" si="54"/>
        <v>8625</v>
      </c>
      <c r="O103" s="15">
        <f t="shared" si="55"/>
        <v>8625</v>
      </c>
      <c r="P103" s="15">
        <f t="shared" si="56"/>
        <v>8625</v>
      </c>
      <c r="Q103" s="15">
        <f t="shared" si="53"/>
        <v>8625</v>
      </c>
      <c r="R103" s="15">
        <f t="shared" si="57"/>
        <v>8625</v>
      </c>
      <c r="S103" s="15">
        <f t="shared" si="58"/>
        <v>8625</v>
      </c>
      <c r="T103" s="15">
        <f t="shared" si="59"/>
        <v>8625</v>
      </c>
      <c r="U103" s="15">
        <f t="shared" si="60"/>
        <v>8625</v>
      </c>
      <c r="V103" s="15">
        <f t="shared" si="61"/>
        <v>8625</v>
      </c>
      <c r="W103" s="15">
        <f t="shared" si="62"/>
        <v>8625</v>
      </c>
      <c r="X103" s="15">
        <f t="shared" si="63"/>
        <v>8625</v>
      </c>
      <c r="Y103" s="9"/>
      <c r="Z103" s="9"/>
      <c r="AA103" s="9"/>
      <c r="AB103" s="9"/>
      <c r="AC103" s="9"/>
      <c r="AD103" s="9"/>
    </row>
    <row r="104" spans="1:30" ht="25.15" customHeight="1" x14ac:dyDescent="0.2">
      <c r="A104" s="10"/>
      <c r="B104" s="11"/>
      <c r="C104" s="11">
        <v>5</v>
      </c>
      <c r="D104" s="13" t="s">
        <v>178</v>
      </c>
      <c r="E104" s="13" t="s">
        <v>37</v>
      </c>
      <c r="F104" s="13"/>
      <c r="G104" s="13"/>
      <c r="H104" s="16" t="s">
        <v>193</v>
      </c>
      <c r="I104" s="15">
        <f>SUM(I105:I108)</f>
        <v>2262904.59</v>
      </c>
      <c r="J104" s="15">
        <f t="shared" ref="J104:L104" si="68">SUM(J105:J108)</f>
        <v>0</v>
      </c>
      <c r="K104" s="15">
        <f t="shared" si="68"/>
        <v>0</v>
      </c>
      <c r="L104" s="15">
        <f t="shared" si="68"/>
        <v>2262904.59</v>
      </c>
      <c r="M104" s="15">
        <f t="shared" si="52"/>
        <v>188575.38249999998</v>
      </c>
      <c r="N104" s="15">
        <f t="shared" si="54"/>
        <v>188575.38249999998</v>
      </c>
      <c r="O104" s="15">
        <f t="shared" si="55"/>
        <v>188575.38249999998</v>
      </c>
      <c r="P104" s="15">
        <f t="shared" si="56"/>
        <v>188575.38249999998</v>
      </c>
      <c r="Q104" s="15">
        <f t="shared" si="53"/>
        <v>188575.38249999998</v>
      </c>
      <c r="R104" s="15">
        <f t="shared" si="57"/>
        <v>188575.38249999998</v>
      </c>
      <c r="S104" s="15">
        <f t="shared" si="58"/>
        <v>188575.38249999998</v>
      </c>
      <c r="T104" s="15">
        <f t="shared" si="59"/>
        <v>188575.38249999998</v>
      </c>
      <c r="U104" s="15">
        <f t="shared" si="60"/>
        <v>188575.38249999998</v>
      </c>
      <c r="V104" s="15">
        <f t="shared" si="61"/>
        <v>188575.38249999998</v>
      </c>
      <c r="W104" s="15">
        <f t="shared" si="62"/>
        <v>188575.38249999998</v>
      </c>
      <c r="X104" s="15">
        <f t="shared" si="63"/>
        <v>188575.38249999998</v>
      </c>
      <c r="Y104" s="9"/>
      <c r="Z104" s="9"/>
      <c r="AA104" s="9"/>
      <c r="AB104" s="9"/>
      <c r="AC104" s="9"/>
      <c r="AD104" s="9"/>
    </row>
    <row r="105" spans="1:30" ht="25.15" customHeight="1" x14ac:dyDescent="0.2">
      <c r="A105" s="10" t="s">
        <v>1</v>
      </c>
      <c r="B105" s="11">
        <v>1100123</v>
      </c>
      <c r="C105" s="11">
        <v>5</v>
      </c>
      <c r="D105" s="13" t="s">
        <v>178</v>
      </c>
      <c r="E105" s="13" t="s">
        <v>37</v>
      </c>
      <c r="F105" s="13" t="s">
        <v>129</v>
      </c>
      <c r="G105" s="13" t="s">
        <v>194</v>
      </c>
      <c r="H105" s="16" t="s">
        <v>195</v>
      </c>
      <c r="I105" s="15">
        <v>1541904.59</v>
      </c>
      <c r="J105" s="15"/>
      <c r="K105" s="15"/>
      <c r="L105" s="15">
        <f t="shared" si="66"/>
        <v>1541904.59</v>
      </c>
      <c r="M105" s="15">
        <f t="shared" si="52"/>
        <v>128492.04916666668</v>
      </c>
      <c r="N105" s="15">
        <f t="shared" si="54"/>
        <v>128492.04916666668</v>
      </c>
      <c r="O105" s="15">
        <f t="shared" si="55"/>
        <v>128492.04916666668</v>
      </c>
      <c r="P105" s="15">
        <f t="shared" si="56"/>
        <v>128492.04916666668</v>
      </c>
      <c r="Q105" s="15">
        <f t="shared" si="53"/>
        <v>128492.04916666668</v>
      </c>
      <c r="R105" s="15">
        <f t="shared" si="57"/>
        <v>128492.04916666668</v>
      </c>
      <c r="S105" s="15">
        <f t="shared" si="58"/>
        <v>128492.04916666668</v>
      </c>
      <c r="T105" s="15">
        <f t="shared" si="59"/>
        <v>128492.04916666668</v>
      </c>
      <c r="U105" s="15">
        <f t="shared" si="60"/>
        <v>128492.04916666668</v>
      </c>
      <c r="V105" s="15">
        <f t="shared" si="61"/>
        <v>128492.04916666668</v>
      </c>
      <c r="W105" s="15">
        <f t="shared" si="62"/>
        <v>128492.04916666668</v>
      </c>
      <c r="X105" s="15">
        <f t="shared" si="63"/>
        <v>128492.04916666668</v>
      </c>
      <c r="Y105" s="9"/>
      <c r="Z105" s="9"/>
      <c r="AA105" s="9"/>
      <c r="AB105" s="9"/>
      <c r="AC105" s="9"/>
      <c r="AD105" s="9"/>
    </row>
    <row r="106" spans="1:30" ht="25.15" customHeight="1" x14ac:dyDescent="0.2">
      <c r="A106" s="10" t="s">
        <v>1</v>
      </c>
      <c r="B106" s="11">
        <v>1100123</v>
      </c>
      <c r="C106" s="11">
        <v>5</v>
      </c>
      <c r="D106" s="13" t="s">
        <v>178</v>
      </c>
      <c r="E106" s="13" t="s">
        <v>37</v>
      </c>
      <c r="F106" s="13" t="s">
        <v>165</v>
      </c>
      <c r="G106" s="13" t="s">
        <v>196</v>
      </c>
      <c r="H106" s="16" t="s">
        <v>197</v>
      </c>
      <c r="I106" s="15">
        <v>450000</v>
      </c>
      <c r="J106" s="15"/>
      <c r="K106" s="15"/>
      <c r="L106" s="15">
        <f t="shared" si="66"/>
        <v>450000</v>
      </c>
      <c r="M106" s="15">
        <f t="shared" si="52"/>
        <v>37500</v>
      </c>
      <c r="N106" s="15">
        <f t="shared" si="54"/>
        <v>37500</v>
      </c>
      <c r="O106" s="15">
        <f t="shared" si="55"/>
        <v>37500</v>
      </c>
      <c r="P106" s="15">
        <f t="shared" si="56"/>
        <v>37500</v>
      </c>
      <c r="Q106" s="15">
        <f t="shared" si="53"/>
        <v>37500</v>
      </c>
      <c r="R106" s="15">
        <f t="shared" si="57"/>
        <v>37500</v>
      </c>
      <c r="S106" s="15">
        <f t="shared" si="58"/>
        <v>37500</v>
      </c>
      <c r="T106" s="15">
        <f t="shared" si="59"/>
        <v>37500</v>
      </c>
      <c r="U106" s="15">
        <f t="shared" si="60"/>
        <v>37500</v>
      </c>
      <c r="V106" s="15">
        <f t="shared" si="61"/>
        <v>37500</v>
      </c>
      <c r="W106" s="15">
        <f t="shared" si="62"/>
        <v>37500</v>
      </c>
      <c r="X106" s="15">
        <f t="shared" si="63"/>
        <v>37500</v>
      </c>
      <c r="Y106" s="9"/>
      <c r="Z106" s="9"/>
      <c r="AA106" s="9"/>
      <c r="AB106" s="9"/>
      <c r="AC106" s="9"/>
      <c r="AD106" s="9"/>
    </row>
    <row r="107" spans="1:30" ht="25.15" customHeight="1" x14ac:dyDescent="0.2">
      <c r="A107" s="10" t="s">
        <v>1</v>
      </c>
      <c r="B107" s="11">
        <v>1100123</v>
      </c>
      <c r="C107" s="11">
        <v>5</v>
      </c>
      <c r="D107" s="13" t="s">
        <v>178</v>
      </c>
      <c r="E107" s="13" t="s">
        <v>37</v>
      </c>
      <c r="F107" s="13" t="s">
        <v>168</v>
      </c>
      <c r="G107" s="13" t="s">
        <v>198</v>
      </c>
      <c r="H107" s="16" t="s">
        <v>199</v>
      </c>
      <c r="I107" s="15">
        <v>250000</v>
      </c>
      <c r="J107" s="15"/>
      <c r="K107" s="15"/>
      <c r="L107" s="15">
        <f t="shared" si="66"/>
        <v>250000</v>
      </c>
      <c r="M107" s="15">
        <f t="shared" si="52"/>
        <v>20833.333333333332</v>
      </c>
      <c r="N107" s="15">
        <f t="shared" si="54"/>
        <v>20833.333333333332</v>
      </c>
      <c r="O107" s="15">
        <f t="shared" si="55"/>
        <v>20833.333333333332</v>
      </c>
      <c r="P107" s="15">
        <f t="shared" si="56"/>
        <v>20833.333333333332</v>
      </c>
      <c r="Q107" s="15">
        <f t="shared" si="53"/>
        <v>20833.333333333332</v>
      </c>
      <c r="R107" s="15">
        <f t="shared" si="57"/>
        <v>20833.333333333332</v>
      </c>
      <c r="S107" s="15">
        <f t="shared" si="58"/>
        <v>20833.333333333332</v>
      </c>
      <c r="T107" s="15">
        <f t="shared" si="59"/>
        <v>20833.333333333332</v>
      </c>
      <c r="U107" s="15">
        <f t="shared" si="60"/>
        <v>20833.333333333332</v>
      </c>
      <c r="V107" s="15">
        <f t="shared" si="61"/>
        <v>20833.333333333332</v>
      </c>
      <c r="W107" s="15">
        <f t="shared" si="62"/>
        <v>20833.333333333332</v>
      </c>
      <c r="X107" s="15">
        <f t="shared" si="63"/>
        <v>20833.333333333332</v>
      </c>
      <c r="Y107" s="9"/>
      <c r="Z107" s="9"/>
      <c r="AA107" s="9"/>
      <c r="AB107" s="9"/>
      <c r="AC107" s="9"/>
      <c r="AD107" s="9"/>
    </row>
    <row r="108" spans="1:30" ht="25.15" customHeight="1" x14ac:dyDescent="0.2">
      <c r="A108" s="10" t="s">
        <v>1</v>
      </c>
      <c r="B108" s="11">
        <v>1100123</v>
      </c>
      <c r="C108" s="11">
        <v>5</v>
      </c>
      <c r="D108" s="13" t="s">
        <v>178</v>
      </c>
      <c r="E108" s="13" t="s">
        <v>37</v>
      </c>
      <c r="F108" s="13" t="s">
        <v>171</v>
      </c>
      <c r="G108" s="13" t="s">
        <v>200</v>
      </c>
      <c r="H108" s="16" t="s">
        <v>201</v>
      </c>
      <c r="I108" s="15">
        <v>21000</v>
      </c>
      <c r="J108" s="15"/>
      <c r="K108" s="15"/>
      <c r="L108" s="15">
        <f t="shared" si="66"/>
        <v>21000</v>
      </c>
      <c r="M108" s="15">
        <f t="shared" si="52"/>
        <v>1750</v>
      </c>
      <c r="N108" s="15">
        <f t="shared" si="54"/>
        <v>1750</v>
      </c>
      <c r="O108" s="15">
        <f t="shared" si="55"/>
        <v>1750</v>
      </c>
      <c r="P108" s="15">
        <f t="shared" si="56"/>
        <v>1750</v>
      </c>
      <c r="Q108" s="15">
        <f t="shared" si="53"/>
        <v>1750</v>
      </c>
      <c r="R108" s="15">
        <f t="shared" si="57"/>
        <v>1750</v>
      </c>
      <c r="S108" s="15">
        <f t="shared" si="58"/>
        <v>1750</v>
      </c>
      <c r="T108" s="15">
        <f t="shared" si="59"/>
        <v>1750</v>
      </c>
      <c r="U108" s="15">
        <f t="shared" si="60"/>
        <v>1750</v>
      </c>
      <c r="V108" s="15">
        <f t="shared" si="61"/>
        <v>1750</v>
      </c>
      <c r="W108" s="15">
        <f t="shared" si="62"/>
        <v>1750</v>
      </c>
      <c r="X108" s="15">
        <f t="shared" si="63"/>
        <v>1750</v>
      </c>
      <c r="Y108" s="9"/>
      <c r="Z108" s="9"/>
      <c r="AA108" s="9"/>
      <c r="AB108" s="9"/>
      <c r="AC108" s="9"/>
      <c r="AD108" s="9"/>
    </row>
    <row r="109" spans="1:30" ht="25.15" customHeight="1" x14ac:dyDescent="0.2">
      <c r="A109" s="80"/>
      <c r="B109" s="81"/>
      <c r="C109" s="81">
        <v>5</v>
      </c>
      <c r="D109" s="82" t="s">
        <v>178</v>
      </c>
      <c r="E109" s="82" t="s">
        <v>31</v>
      </c>
      <c r="F109" s="82" t="s">
        <v>28</v>
      </c>
      <c r="G109" s="82" t="s">
        <v>202</v>
      </c>
      <c r="H109" s="85" t="s">
        <v>203</v>
      </c>
      <c r="I109" s="84">
        <v>250000</v>
      </c>
      <c r="J109" s="84"/>
      <c r="K109" s="84"/>
      <c r="L109" s="84">
        <f t="shared" si="66"/>
        <v>250000</v>
      </c>
      <c r="M109" s="84">
        <f t="shared" si="52"/>
        <v>20833.333333333332</v>
      </c>
      <c r="N109" s="84">
        <f t="shared" si="54"/>
        <v>20833.333333333332</v>
      </c>
      <c r="O109" s="84">
        <f t="shared" si="55"/>
        <v>20833.333333333332</v>
      </c>
      <c r="P109" s="84">
        <f t="shared" si="56"/>
        <v>20833.333333333332</v>
      </c>
      <c r="Q109" s="84">
        <f t="shared" si="53"/>
        <v>20833.333333333332</v>
      </c>
      <c r="R109" s="84">
        <f t="shared" si="57"/>
        <v>20833.333333333332</v>
      </c>
      <c r="S109" s="84">
        <f t="shared" si="58"/>
        <v>20833.333333333332</v>
      </c>
      <c r="T109" s="84">
        <f t="shared" si="59"/>
        <v>20833.333333333332</v>
      </c>
      <c r="U109" s="84">
        <f t="shared" si="60"/>
        <v>20833.333333333332</v>
      </c>
      <c r="V109" s="84">
        <f t="shared" si="61"/>
        <v>20833.333333333332</v>
      </c>
      <c r="W109" s="84">
        <f t="shared" si="62"/>
        <v>20833.333333333332</v>
      </c>
      <c r="X109" s="84">
        <f t="shared" si="63"/>
        <v>20833.333333333332</v>
      </c>
      <c r="Y109" s="9"/>
      <c r="Z109" s="9"/>
      <c r="AA109" s="9"/>
      <c r="AB109" s="9"/>
      <c r="AC109" s="9"/>
      <c r="AD109" s="9"/>
    </row>
    <row r="110" spans="1:30" ht="25.15" customHeight="1" x14ac:dyDescent="0.2">
      <c r="A110" s="80"/>
      <c r="B110" s="81"/>
      <c r="C110" s="81">
        <v>5</v>
      </c>
      <c r="D110" s="82" t="s">
        <v>178</v>
      </c>
      <c r="E110" s="82" t="s">
        <v>86</v>
      </c>
      <c r="F110" s="82" t="s">
        <v>28</v>
      </c>
      <c r="G110" s="82" t="s">
        <v>204</v>
      </c>
      <c r="H110" s="85" t="s">
        <v>205</v>
      </c>
      <c r="I110" s="84">
        <f>1901820+253873.23</f>
        <v>2155693.23</v>
      </c>
      <c r="J110" s="84"/>
      <c r="K110" s="84"/>
      <c r="L110" s="84">
        <f t="shared" si="66"/>
        <v>2155693.23</v>
      </c>
      <c r="M110" s="84">
        <f t="shared" si="52"/>
        <v>179641.10250000001</v>
      </c>
      <c r="N110" s="84">
        <f t="shared" si="54"/>
        <v>179641.10250000001</v>
      </c>
      <c r="O110" s="84">
        <f t="shared" si="55"/>
        <v>179641.10250000001</v>
      </c>
      <c r="P110" s="84">
        <f t="shared" si="56"/>
        <v>179641.10250000001</v>
      </c>
      <c r="Q110" s="84">
        <f t="shared" si="53"/>
        <v>179641.10250000001</v>
      </c>
      <c r="R110" s="84">
        <f t="shared" si="57"/>
        <v>179641.10250000001</v>
      </c>
      <c r="S110" s="84">
        <f t="shared" si="58"/>
        <v>179641.10250000001</v>
      </c>
      <c r="T110" s="84">
        <f t="shared" si="59"/>
        <v>179641.10250000001</v>
      </c>
      <c r="U110" s="84">
        <f t="shared" si="60"/>
        <v>179641.10250000001</v>
      </c>
      <c r="V110" s="84">
        <f t="shared" si="61"/>
        <v>179641.10250000001</v>
      </c>
      <c r="W110" s="84">
        <f t="shared" si="62"/>
        <v>179641.10250000001</v>
      </c>
      <c r="X110" s="84">
        <f t="shared" si="63"/>
        <v>179641.10250000001</v>
      </c>
      <c r="Y110" s="9"/>
      <c r="Z110" s="9"/>
      <c r="AA110" s="9"/>
      <c r="AB110" s="9"/>
      <c r="AC110" s="9"/>
      <c r="AD110" s="9"/>
    </row>
    <row r="111" spans="1:30" ht="25.15" customHeight="1" x14ac:dyDescent="0.2">
      <c r="A111" s="80"/>
      <c r="B111" s="81"/>
      <c r="C111" s="81">
        <v>5</v>
      </c>
      <c r="D111" s="82" t="s">
        <v>178</v>
      </c>
      <c r="E111" s="82" t="s">
        <v>89</v>
      </c>
      <c r="F111" s="82" t="s">
        <v>28</v>
      </c>
      <c r="G111" s="82" t="s">
        <v>206</v>
      </c>
      <c r="H111" s="85" t="s">
        <v>207</v>
      </c>
      <c r="I111" s="84">
        <v>1</v>
      </c>
      <c r="J111" s="84"/>
      <c r="K111" s="84"/>
      <c r="L111" s="84">
        <f t="shared" si="66"/>
        <v>1</v>
      </c>
      <c r="M111" s="84">
        <f t="shared" si="52"/>
        <v>8.3333333333333329E-2</v>
      </c>
      <c r="N111" s="84">
        <f t="shared" si="54"/>
        <v>8.3333333333333329E-2</v>
      </c>
      <c r="O111" s="84">
        <f t="shared" si="55"/>
        <v>8.3333333333333329E-2</v>
      </c>
      <c r="P111" s="84">
        <f t="shared" si="56"/>
        <v>8.3333333333333329E-2</v>
      </c>
      <c r="Q111" s="84">
        <f t="shared" si="53"/>
        <v>8.3333333333333329E-2</v>
      </c>
      <c r="R111" s="84">
        <f t="shared" si="57"/>
        <v>8.3333333333333329E-2</v>
      </c>
      <c r="S111" s="84">
        <f t="shared" si="58"/>
        <v>8.3333333333333329E-2</v>
      </c>
      <c r="T111" s="84">
        <f t="shared" si="59"/>
        <v>8.3333333333333329E-2</v>
      </c>
      <c r="U111" s="84">
        <f t="shared" si="60"/>
        <v>8.3333333333333329E-2</v>
      </c>
      <c r="V111" s="84">
        <f t="shared" si="61"/>
        <v>8.3333333333333329E-2</v>
      </c>
      <c r="W111" s="84">
        <f t="shared" si="62"/>
        <v>8.3333333333333329E-2</v>
      </c>
      <c r="X111" s="84">
        <f t="shared" si="63"/>
        <v>8.3333333333333329E-2</v>
      </c>
      <c r="Y111" s="9"/>
      <c r="Z111" s="9"/>
      <c r="AA111" s="9"/>
      <c r="AB111" s="9"/>
      <c r="AC111" s="9"/>
      <c r="AD111" s="9"/>
    </row>
    <row r="112" spans="1:30" ht="25.15" customHeight="1" x14ac:dyDescent="0.2">
      <c r="A112" s="80"/>
      <c r="B112" s="81"/>
      <c r="C112" s="81">
        <v>5</v>
      </c>
      <c r="D112" s="82" t="s">
        <v>178</v>
      </c>
      <c r="E112" s="82" t="s">
        <v>92</v>
      </c>
      <c r="F112" s="82" t="s">
        <v>28</v>
      </c>
      <c r="G112" s="82" t="s">
        <v>208</v>
      </c>
      <c r="H112" s="85" t="s">
        <v>209</v>
      </c>
      <c r="I112" s="84">
        <v>1</v>
      </c>
      <c r="J112" s="84"/>
      <c r="K112" s="84"/>
      <c r="L112" s="84">
        <f t="shared" si="66"/>
        <v>1</v>
      </c>
      <c r="M112" s="84">
        <f t="shared" si="52"/>
        <v>8.3333333333333329E-2</v>
      </c>
      <c r="N112" s="84">
        <f t="shared" si="54"/>
        <v>8.3333333333333329E-2</v>
      </c>
      <c r="O112" s="84">
        <f t="shared" si="55"/>
        <v>8.3333333333333329E-2</v>
      </c>
      <c r="P112" s="84">
        <f t="shared" si="56"/>
        <v>8.3333333333333329E-2</v>
      </c>
      <c r="Q112" s="84">
        <f t="shared" si="53"/>
        <v>8.3333333333333329E-2</v>
      </c>
      <c r="R112" s="84">
        <f t="shared" si="57"/>
        <v>8.3333333333333329E-2</v>
      </c>
      <c r="S112" s="84">
        <f t="shared" si="58"/>
        <v>8.3333333333333329E-2</v>
      </c>
      <c r="T112" s="84">
        <f t="shared" si="59"/>
        <v>8.3333333333333329E-2</v>
      </c>
      <c r="U112" s="84">
        <f t="shared" si="60"/>
        <v>8.3333333333333329E-2</v>
      </c>
      <c r="V112" s="84">
        <f t="shared" si="61"/>
        <v>8.3333333333333329E-2</v>
      </c>
      <c r="W112" s="84">
        <f t="shared" si="62"/>
        <v>8.3333333333333329E-2</v>
      </c>
      <c r="X112" s="84">
        <f t="shared" si="63"/>
        <v>8.3333333333333329E-2</v>
      </c>
      <c r="Y112" s="9"/>
      <c r="Z112" s="9"/>
      <c r="AA112" s="9"/>
      <c r="AB112" s="9"/>
      <c r="AC112" s="9"/>
      <c r="AD112" s="9"/>
    </row>
    <row r="113" spans="1:30" ht="25.15" customHeight="1" x14ac:dyDescent="0.2">
      <c r="A113" s="80"/>
      <c r="B113" s="81"/>
      <c r="C113" s="81">
        <v>5</v>
      </c>
      <c r="D113" s="82" t="s">
        <v>178</v>
      </c>
      <c r="E113" s="82" t="s">
        <v>101</v>
      </c>
      <c r="F113" s="82"/>
      <c r="G113" s="82"/>
      <c r="H113" s="85" t="s">
        <v>210</v>
      </c>
      <c r="I113" s="84">
        <f>SUM(I114:I129)</f>
        <v>3772072.5</v>
      </c>
      <c r="J113" s="84">
        <f t="shared" ref="J113:L113" si="69">SUM(J114:J129)</f>
        <v>0</v>
      </c>
      <c r="K113" s="84">
        <f t="shared" si="69"/>
        <v>0</v>
      </c>
      <c r="L113" s="84">
        <f t="shared" si="69"/>
        <v>3772072.5</v>
      </c>
      <c r="M113" s="84">
        <f t="shared" si="52"/>
        <v>314339.375</v>
      </c>
      <c r="N113" s="84">
        <f t="shared" si="54"/>
        <v>314339.375</v>
      </c>
      <c r="O113" s="84">
        <f t="shared" si="55"/>
        <v>314339.375</v>
      </c>
      <c r="P113" s="84">
        <f t="shared" si="56"/>
        <v>314339.375</v>
      </c>
      <c r="Q113" s="84">
        <f t="shared" si="53"/>
        <v>314339.375</v>
      </c>
      <c r="R113" s="84">
        <f t="shared" si="57"/>
        <v>314339.375</v>
      </c>
      <c r="S113" s="84">
        <f t="shared" si="58"/>
        <v>314339.375</v>
      </c>
      <c r="T113" s="84">
        <f t="shared" si="59"/>
        <v>314339.375</v>
      </c>
      <c r="U113" s="84">
        <f t="shared" si="60"/>
        <v>314339.375</v>
      </c>
      <c r="V113" s="84">
        <f t="shared" si="61"/>
        <v>314339.375</v>
      </c>
      <c r="W113" s="84">
        <f t="shared" si="62"/>
        <v>314339.375</v>
      </c>
      <c r="X113" s="84">
        <f t="shared" si="63"/>
        <v>314339.375</v>
      </c>
      <c r="Y113" s="9"/>
      <c r="Z113" s="9"/>
      <c r="AA113" s="9"/>
      <c r="AB113" s="9"/>
      <c r="AC113" s="9"/>
      <c r="AD113" s="9"/>
    </row>
    <row r="114" spans="1:30" ht="25.15" customHeight="1" x14ac:dyDescent="0.2">
      <c r="A114" s="10" t="s">
        <v>1</v>
      </c>
      <c r="B114" s="11">
        <v>1100123</v>
      </c>
      <c r="C114" s="11">
        <v>5</v>
      </c>
      <c r="D114" s="13" t="s">
        <v>178</v>
      </c>
      <c r="E114" s="13" t="s">
        <v>101</v>
      </c>
      <c r="F114" s="13" t="s">
        <v>28</v>
      </c>
      <c r="G114" s="13" t="s">
        <v>211</v>
      </c>
      <c r="H114" s="16" t="s">
        <v>212</v>
      </c>
      <c r="I114" s="15">
        <f>631350*1.05</f>
        <v>662917.5</v>
      </c>
      <c r="J114" s="15"/>
      <c r="K114" s="15"/>
      <c r="L114" s="15">
        <f t="shared" si="66"/>
        <v>662917.5</v>
      </c>
      <c r="M114" s="15">
        <f t="shared" si="52"/>
        <v>55243.125</v>
      </c>
      <c r="N114" s="15">
        <f t="shared" si="54"/>
        <v>55243.125</v>
      </c>
      <c r="O114" s="15">
        <f t="shared" si="55"/>
        <v>55243.125</v>
      </c>
      <c r="P114" s="15">
        <f t="shared" si="56"/>
        <v>55243.125</v>
      </c>
      <c r="Q114" s="15">
        <f t="shared" si="53"/>
        <v>55243.125</v>
      </c>
      <c r="R114" s="15">
        <f t="shared" si="57"/>
        <v>55243.125</v>
      </c>
      <c r="S114" s="15">
        <f t="shared" si="58"/>
        <v>55243.125</v>
      </c>
      <c r="T114" s="15">
        <f t="shared" si="59"/>
        <v>55243.125</v>
      </c>
      <c r="U114" s="15">
        <f t="shared" si="60"/>
        <v>55243.125</v>
      </c>
      <c r="V114" s="15">
        <f t="shared" si="61"/>
        <v>55243.125</v>
      </c>
      <c r="W114" s="15">
        <f t="shared" si="62"/>
        <v>55243.125</v>
      </c>
      <c r="X114" s="15">
        <f t="shared" si="63"/>
        <v>55243.125</v>
      </c>
      <c r="Y114" s="9"/>
      <c r="Z114" s="9"/>
      <c r="AA114" s="9"/>
      <c r="AB114" s="9"/>
      <c r="AC114" s="9"/>
      <c r="AD114" s="9"/>
    </row>
    <row r="115" spans="1:30" ht="25.15" customHeight="1" x14ac:dyDescent="0.2">
      <c r="A115" s="10" t="s">
        <v>1</v>
      </c>
      <c r="B115" s="11">
        <v>1100123</v>
      </c>
      <c r="C115" s="11">
        <v>5</v>
      </c>
      <c r="D115" s="13" t="s">
        <v>178</v>
      </c>
      <c r="E115" s="13" t="s">
        <v>101</v>
      </c>
      <c r="F115" s="13" t="s">
        <v>37</v>
      </c>
      <c r="G115" s="13" t="s">
        <v>213</v>
      </c>
      <c r="H115" s="16" t="s">
        <v>214</v>
      </c>
      <c r="I115" s="15">
        <f>414000*1.05</f>
        <v>434700</v>
      </c>
      <c r="J115" s="15"/>
      <c r="K115" s="15"/>
      <c r="L115" s="15">
        <f t="shared" si="66"/>
        <v>434700</v>
      </c>
      <c r="M115" s="15">
        <f t="shared" si="52"/>
        <v>36225</v>
      </c>
      <c r="N115" s="15">
        <f t="shared" si="54"/>
        <v>36225</v>
      </c>
      <c r="O115" s="15">
        <f t="shared" si="55"/>
        <v>36225</v>
      </c>
      <c r="P115" s="15">
        <f t="shared" si="56"/>
        <v>36225</v>
      </c>
      <c r="Q115" s="15">
        <f t="shared" si="53"/>
        <v>36225</v>
      </c>
      <c r="R115" s="15">
        <f t="shared" si="57"/>
        <v>36225</v>
      </c>
      <c r="S115" s="15">
        <f t="shared" si="58"/>
        <v>36225</v>
      </c>
      <c r="T115" s="15">
        <f t="shared" si="59"/>
        <v>36225</v>
      </c>
      <c r="U115" s="15">
        <f t="shared" si="60"/>
        <v>36225</v>
      </c>
      <c r="V115" s="15">
        <f t="shared" si="61"/>
        <v>36225</v>
      </c>
      <c r="W115" s="15">
        <f t="shared" si="62"/>
        <v>36225</v>
      </c>
      <c r="X115" s="15">
        <f t="shared" si="63"/>
        <v>36225</v>
      </c>
      <c r="Y115" s="9"/>
      <c r="Z115" s="9"/>
      <c r="AA115" s="9"/>
      <c r="AB115" s="9"/>
      <c r="AC115" s="9"/>
      <c r="AD115" s="9"/>
    </row>
    <row r="116" spans="1:30" ht="25.15" customHeight="1" x14ac:dyDescent="0.2">
      <c r="A116" s="10" t="s">
        <v>1</v>
      </c>
      <c r="B116" s="11">
        <v>1100123</v>
      </c>
      <c r="C116" s="11">
        <v>5</v>
      </c>
      <c r="D116" s="13" t="s">
        <v>178</v>
      </c>
      <c r="E116" s="13" t="s">
        <v>101</v>
      </c>
      <c r="F116" s="13" t="s">
        <v>31</v>
      </c>
      <c r="G116" s="13" t="s">
        <v>215</v>
      </c>
      <c r="H116" s="16" t="s">
        <v>216</v>
      </c>
      <c r="I116" s="15">
        <f>227700*1.05</f>
        <v>239085</v>
      </c>
      <c r="J116" s="15"/>
      <c r="K116" s="15"/>
      <c r="L116" s="15">
        <f t="shared" si="66"/>
        <v>239085</v>
      </c>
      <c r="M116" s="15">
        <f t="shared" ref="M116:M131" si="70">I116/12</f>
        <v>19923.75</v>
      </c>
      <c r="N116" s="15">
        <f t="shared" si="54"/>
        <v>19923.75</v>
      </c>
      <c r="O116" s="15">
        <f t="shared" si="55"/>
        <v>19923.75</v>
      </c>
      <c r="P116" s="15">
        <f t="shared" si="56"/>
        <v>19923.75</v>
      </c>
      <c r="Q116" s="15">
        <f t="shared" ref="Q116:Q131" si="71">L116/12</f>
        <v>19923.75</v>
      </c>
      <c r="R116" s="15">
        <f t="shared" si="57"/>
        <v>19923.75</v>
      </c>
      <c r="S116" s="15">
        <f t="shared" si="58"/>
        <v>19923.75</v>
      </c>
      <c r="T116" s="15">
        <f t="shared" si="59"/>
        <v>19923.75</v>
      </c>
      <c r="U116" s="15">
        <f t="shared" si="60"/>
        <v>19923.75</v>
      </c>
      <c r="V116" s="15">
        <f t="shared" si="61"/>
        <v>19923.75</v>
      </c>
      <c r="W116" s="15">
        <f t="shared" si="62"/>
        <v>19923.75</v>
      </c>
      <c r="X116" s="15">
        <f t="shared" si="63"/>
        <v>19923.75</v>
      </c>
      <c r="Y116" s="9"/>
      <c r="Z116" s="9"/>
      <c r="AA116" s="9"/>
      <c r="AB116" s="9"/>
      <c r="AC116" s="9"/>
      <c r="AD116" s="9"/>
    </row>
    <row r="117" spans="1:30" ht="25.15" customHeight="1" x14ac:dyDescent="0.2">
      <c r="A117" s="10" t="s">
        <v>1</v>
      </c>
      <c r="B117" s="11">
        <v>1100123</v>
      </c>
      <c r="C117" s="11">
        <v>5</v>
      </c>
      <c r="D117" s="13" t="s">
        <v>178</v>
      </c>
      <c r="E117" s="13" t="s">
        <v>101</v>
      </c>
      <c r="F117" s="13" t="s">
        <v>86</v>
      </c>
      <c r="G117" s="13" t="s">
        <v>217</v>
      </c>
      <c r="H117" s="16" t="s">
        <v>218</v>
      </c>
      <c r="I117" s="15">
        <f>207000*1.05</f>
        <v>217350</v>
      </c>
      <c r="J117" s="15"/>
      <c r="K117" s="15"/>
      <c r="L117" s="15">
        <f t="shared" si="66"/>
        <v>217350</v>
      </c>
      <c r="M117" s="15">
        <f t="shared" si="70"/>
        <v>18112.5</v>
      </c>
      <c r="N117" s="15">
        <f t="shared" si="54"/>
        <v>18112.5</v>
      </c>
      <c r="O117" s="15">
        <f t="shared" si="55"/>
        <v>18112.5</v>
      </c>
      <c r="P117" s="15">
        <f t="shared" si="56"/>
        <v>18112.5</v>
      </c>
      <c r="Q117" s="15">
        <f t="shared" si="71"/>
        <v>18112.5</v>
      </c>
      <c r="R117" s="15">
        <f t="shared" si="57"/>
        <v>18112.5</v>
      </c>
      <c r="S117" s="15">
        <f t="shared" si="58"/>
        <v>18112.5</v>
      </c>
      <c r="T117" s="15">
        <f t="shared" si="59"/>
        <v>18112.5</v>
      </c>
      <c r="U117" s="15">
        <f t="shared" si="60"/>
        <v>18112.5</v>
      </c>
      <c r="V117" s="15">
        <f t="shared" si="61"/>
        <v>18112.5</v>
      </c>
      <c r="W117" s="15">
        <f t="shared" si="62"/>
        <v>18112.5</v>
      </c>
      <c r="X117" s="15">
        <f t="shared" si="63"/>
        <v>18112.5</v>
      </c>
      <c r="Y117" s="9"/>
      <c r="Z117" s="9"/>
      <c r="AA117" s="9"/>
      <c r="AB117" s="9"/>
      <c r="AC117" s="9"/>
      <c r="AD117" s="9"/>
    </row>
    <row r="118" spans="1:30" ht="25.15" customHeight="1" x14ac:dyDescent="0.2">
      <c r="A118" s="10" t="s">
        <v>1</v>
      </c>
      <c r="B118" s="11">
        <v>1100123</v>
      </c>
      <c r="C118" s="11">
        <v>5</v>
      </c>
      <c r="D118" s="13" t="s">
        <v>178</v>
      </c>
      <c r="E118" s="13" t="s">
        <v>101</v>
      </c>
      <c r="F118" s="13" t="s">
        <v>89</v>
      </c>
      <c r="G118" s="13" t="s">
        <v>219</v>
      </c>
      <c r="H118" s="16" t="s">
        <v>220</v>
      </c>
      <c r="I118" s="15">
        <f>331200*1.05</f>
        <v>347760</v>
      </c>
      <c r="J118" s="15"/>
      <c r="K118" s="15"/>
      <c r="L118" s="15">
        <f t="shared" si="66"/>
        <v>347760</v>
      </c>
      <c r="M118" s="15">
        <f t="shared" si="70"/>
        <v>28980</v>
      </c>
      <c r="N118" s="15">
        <f t="shared" si="54"/>
        <v>28980</v>
      </c>
      <c r="O118" s="15">
        <f t="shared" si="55"/>
        <v>28980</v>
      </c>
      <c r="P118" s="15">
        <f t="shared" si="56"/>
        <v>28980</v>
      </c>
      <c r="Q118" s="15">
        <f t="shared" si="71"/>
        <v>28980</v>
      </c>
      <c r="R118" s="15">
        <f t="shared" si="57"/>
        <v>28980</v>
      </c>
      <c r="S118" s="15">
        <f t="shared" si="58"/>
        <v>28980</v>
      </c>
      <c r="T118" s="15">
        <f t="shared" si="59"/>
        <v>28980</v>
      </c>
      <c r="U118" s="15">
        <f t="shared" si="60"/>
        <v>28980</v>
      </c>
      <c r="V118" s="15">
        <f t="shared" si="61"/>
        <v>28980</v>
      </c>
      <c r="W118" s="15">
        <f t="shared" si="62"/>
        <v>28980</v>
      </c>
      <c r="X118" s="15">
        <f t="shared" si="63"/>
        <v>28980</v>
      </c>
      <c r="Y118" s="9"/>
      <c r="Z118" s="9"/>
      <c r="AA118" s="9"/>
      <c r="AB118" s="9"/>
      <c r="AC118" s="9"/>
      <c r="AD118" s="9"/>
    </row>
    <row r="119" spans="1:30" ht="25.15" customHeight="1" x14ac:dyDescent="0.2">
      <c r="A119" s="10" t="s">
        <v>1</v>
      </c>
      <c r="B119" s="11">
        <v>1100123</v>
      </c>
      <c r="C119" s="11">
        <v>5</v>
      </c>
      <c r="D119" s="13" t="s">
        <v>178</v>
      </c>
      <c r="E119" s="13" t="s">
        <v>101</v>
      </c>
      <c r="F119" s="13" t="s">
        <v>92</v>
      </c>
      <c r="G119" s="13" t="s">
        <v>221</v>
      </c>
      <c r="H119" s="16" t="s">
        <v>222</v>
      </c>
      <c r="I119" s="15">
        <f>103500*1.05</f>
        <v>108675</v>
      </c>
      <c r="J119" s="15"/>
      <c r="K119" s="15"/>
      <c r="L119" s="15">
        <f t="shared" si="66"/>
        <v>108675</v>
      </c>
      <c r="M119" s="15">
        <f t="shared" si="70"/>
        <v>9056.25</v>
      </c>
      <c r="N119" s="15">
        <f t="shared" si="54"/>
        <v>9056.25</v>
      </c>
      <c r="O119" s="15">
        <f t="shared" si="55"/>
        <v>9056.25</v>
      </c>
      <c r="P119" s="15">
        <f t="shared" si="56"/>
        <v>9056.25</v>
      </c>
      <c r="Q119" s="15">
        <f t="shared" si="71"/>
        <v>9056.25</v>
      </c>
      <c r="R119" s="15">
        <f t="shared" si="57"/>
        <v>9056.25</v>
      </c>
      <c r="S119" s="15">
        <f t="shared" si="58"/>
        <v>9056.25</v>
      </c>
      <c r="T119" s="15">
        <f t="shared" si="59"/>
        <v>9056.25</v>
      </c>
      <c r="U119" s="15">
        <f t="shared" si="60"/>
        <v>9056.25</v>
      </c>
      <c r="V119" s="15">
        <f t="shared" si="61"/>
        <v>9056.25</v>
      </c>
      <c r="W119" s="15">
        <f t="shared" si="62"/>
        <v>9056.25</v>
      </c>
      <c r="X119" s="15">
        <f t="shared" si="63"/>
        <v>9056.25</v>
      </c>
      <c r="Y119" s="9"/>
      <c r="Z119" s="9"/>
      <c r="AA119" s="9"/>
      <c r="AB119" s="9"/>
      <c r="AC119" s="9"/>
      <c r="AD119" s="9"/>
    </row>
    <row r="120" spans="1:30" ht="25.15" customHeight="1" x14ac:dyDescent="0.2">
      <c r="A120" s="10" t="s">
        <v>1</v>
      </c>
      <c r="B120" s="11">
        <v>1100123</v>
      </c>
      <c r="C120" s="11">
        <v>5</v>
      </c>
      <c r="D120" s="13" t="s">
        <v>178</v>
      </c>
      <c r="E120" s="13" t="s">
        <v>101</v>
      </c>
      <c r="F120" s="13" t="s">
        <v>95</v>
      </c>
      <c r="G120" s="13" t="s">
        <v>223</v>
      </c>
      <c r="H120" s="16" t="s">
        <v>224</v>
      </c>
      <c r="I120" s="15">
        <f>124200*1.05</f>
        <v>130410</v>
      </c>
      <c r="J120" s="15"/>
      <c r="K120" s="15"/>
      <c r="L120" s="15">
        <f t="shared" si="66"/>
        <v>130410</v>
      </c>
      <c r="M120" s="15">
        <f t="shared" si="70"/>
        <v>10867.5</v>
      </c>
      <c r="N120" s="15">
        <f t="shared" si="54"/>
        <v>10867.5</v>
      </c>
      <c r="O120" s="15">
        <f t="shared" si="55"/>
        <v>10867.5</v>
      </c>
      <c r="P120" s="15">
        <f t="shared" si="56"/>
        <v>10867.5</v>
      </c>
      <c r="Q120" s="15">
        <f t="shared" si="71"/>
        <v>10867.5</v>
      </c>
      <c r="R120" s="15">
        <f t="shared" si="57"/>
        <v>10867.5</v>
      </c>
      <c r="S120" s="15">
        <f t="shared" si="58"/>
        <v>10867.5</v>
      </c>
      <c r="T120" s="15">
        <f t="shared" si="59"/>
        <v>10867.5</v>
      </c>
      <c r="U120" s="15">
        <f t="shared" si="60"/>
        <v>10867.5</v>
      </c>
      <c r="V120" s="15">
        <f t="shared" si="61"/>
        <v>10867.5</v>
      </c>
      <c r="W120" s="15">
        <f t="shared" si="62"/>
        <v>10867.5</v>
      </c>
      <c r="X120" s="15">
        <f t="shared" si="63"/>
        <v>10867.5</v>
      </c>
      <c r="Y120" s="9"/>
      <c r="Z120" s="9"/>
      <c r="AA120" s="9"/>
      <c r="AB120" s="9"/>
      <c r="AC120" s="9"/>
      <c r="AD120" s="9"/>
    </row>
    <row r="121" spans="1:30" ht="25.15" customHeight="1" x14ac:dyDescent="0.2">
      <c r="A121" s="10" t="s">
        <v>1</v>
      </c>
      <c r="B121" s="11">
        <v>1100123</v>
      </c>
      <c r="C121" s="11">
        <v>5</v>
      </c>
      <c r="D121" s="13" t="s">
        <v>178</v>
      </c>
      <c r="E121" s="13" t="s">
        <v>101</v>
      </c>
      <c r="F121" s="13" t="s">
        <v>98</v>
      </c>
      <c r="G121" s="13" t="s">
        <v>225</v>
      </c>
      <c r="H121" s="16" t="s">
        <v>226</v>
      </c>
      <c r="I121" s="15">
        <f>119025*1.05</f>
        <v>124976.25</v>
      </c>
      <c r="J121" s="15"/>
      <c r="K121" s="15"/>
      <c r="L121" s="15">
        <f t="shared" si="66"/>
        <v>124976.25</v>
      </c>
      <c r="M121" s="15">
        <f t="shared" si="70"/>
        <v>10414.6875</v>
      </c>
      <c r="N121" s="15">
        <f t="shared" si="54"/>
        <v>10414.6875</v>
      </c>
      <c r="O121" s="15">
        <f t="shared" si="55"/>
        <v>10414.6875</v>
      </c>
      <c r="P121" s="15">
        <f t="shared" si="56"/>
        <v>10414.6875</v>
      </c>
      <c r="Q121" s="15">
        <f t="shared" si="71"/>
        <v>10414.6875</v>
      </c>
      <c r="R121" s="15">
        <f t="shared" si="57"/>
        <v>10414.6875</v>
      </c>
      <c r="S121" s="15">
        <f t="shared" si="58"/>
        <v>10414.6875</v>
      </c>
      <c r="T121" s="15">
        <f t="shared" si="59"/>
        <v>10414.6875</v>
      </c>
      <c r="U121" s="15">
        <f t="shared" si="60"/>
        <v>10414.6875</v>
      </c>
      <c r="V121" s="15">
        <f t="shared" si="61"/>
        <v>10414.6875</v>
      </c>
      <c r="W121" s="15">
        <f t="shared" si="62"/>
        <v>10414.6875</v>
      </c>
      <c r="X121" s="15">
        <f t="shared" si="63"/>
        <v>10414.6875</v>
      </c>
      <c r="Y121" s="9"/>
      <c r="Z121" s="9"/>
      <c r="AA121" s="9"/>
      <c r="AB121" s="9"/>
      <c r="AC121" s="9"/>
      <c r="AD121" s="9"/>
    </row>
    <row r="122" spans="1:30" ht="25.15" customHeight="1" x14ac:dyDescent="0.2">
      <c r="A122" s="10" t="s">
        <v>1</v>
      </c>
      <c r="B122" s="11">
        <v>1100123</v>
      </c>
      <c r="C122" s="11">
        <v>5</v>
      </c>
      <c r="D122" s="13" t="s">
        <v>178</v>
      </c>
      <c r="E122" s="13" t="s">
        <v>101</v>
      </c>
      <c r="F122" s="13" t="s">
        <v>101</v>
      </c>
      <c r="G122" s="13" t="s">
        <v>227</v>
      </c>
      <c r="H122" s="16" t="s">
        <v>228</v>
      </c>
      <c r="I122" s="15">
        <f>201825*1.05</f>
        <v>211916.25</v>
      </c>
      <c r="J122" s="15"/>
      <c r="K122" s="15"/>
      <c r="L122" s="15">
        <f t="shared" si="66"/>
        <v>211916.25</v>
      </c>
      <c r="M122" s="15">
        <f t="shared" si="70"/>
        <v>17659.6875</v>
      </c>
      <c r="N122" s="15">
        <f t="shared" si="54"/>
        <v>17659.6875</v>
      </c>
      <c r="O122" s="15">
        <f t="shared" si="55"/>
        <v>17659.6875</v>
      </c>
      <c r="P122" s="15">
        <f t="shared" si="56"/>
        <v>17659.6875</v>
      </c>
      <c r="Q122" s="15">
        <f t="shared" si="71"/>
        <v>17659.6875</v>
      </c>
      <c r="R122" s="15">
        <f t="shared" si="57"/>
        <v>17659.6875</v>
      </c>
      <c r="S122" s="15">
        <f t="shared" si="58"/>
        <v>17659.6875</v>
      </c>
      <c r="T122" s="15">
        <f t="shared" si="59"/>
        <v>17659.6875</v>
      </c>
      <c r="U122" s="15">
        <f t="shared" si="60"/>
        <v>17659.6875</v>
      </c>
      <c r="V122" s="15">
        <f t="shared" si="61"/>
        <v>17659.6875</v>
      </c>
      <c r="W122" s="15">
        <f t="shared" si="62"/>
        <v>17659.6875</v>
      </c>
      <c r="X122" s="15">
        <f t="shared" si="63"/>
        <v>17659.6875</v>
      </c>
      <c r="Y122" s="9"/>
      <c r="Z122" s="9"/>
      <c r="AA122" s="9"/>
      <c r="AB122" s="9"/>
      <c r="AC122" s="9"/>
      <c r="AD122" s="9"/>
    </row>
    <row r="123" spans="1:30" ht="25.15" customHeight="1" x14ac:dyDescent="0.2">
      <c r="A123" s="10" t="s">
        <v>1</v>
      </c>
      <c r="B123" s="11">
        <v>1100123</v>
      </c>
      <c r="C123" s="11">
        <v>5</v>
      </c>
      <c r="D123" s="13" t="s">
        <v>178</v>
      </c>
      <c r="E123" s="13" t="s">
        <v>101</v>
      </c>
      <c r="F123" s="13" t="s">
        <v>104</v>
      </c>
      <c r="G123" s="13" t="s">
        <v>229</v>
      </c>
      <c r="H123" s="16" t="s">
        <v>230</v>
      </c>
      <c r="I123" s="15">
        <f>279450*1.05</f>
        <v>293422.5</v>
      </c>
      <c r="J123" s="15"/>
      <c r="K123" s="15"/>
      <c r="L123" s="15">
        <f t="shared" si="66"/>
        <v>293422.5</v>
      </c>
      <c r="M123" s="15">
        <f t="shared" si="70"/>
        <v>24451.875</v>
      </c>
      <c r="N123" s="15">
        <f t="shared" si="54"/>
        <v>24451.875</v>
      </c>
      <c r="O123" s="15">
        <f t="shared" si="55"/>
        <v>24451.875</v>
      </c>
      <c r="P123" s="15">
        <f t="shared" si="56"/>
        <v>24451.875</v>
      </c>
      <c r="Q123" s="15">
        <f t="shared" si="71"/>
        <v>24451.875</v>
      </c>
      <c r="R123" s="15">
        <f t="shared" si="57"/>
        <v>24451.875</v>
      </c>
      <c r="S123" s="15">
        <f t="shared" si="58"/>
        <v>24451.875</v>
      </c>
      <c r="T123" s="15">
        <f t="shared" si="59"/>
        <v>24451.875</v>
      </c>
      <c r="U123" s="15">
        <f t="shared" si="60"/>
        <v>24451.875</v>
      </c>
      <c r="V123" s="15">
        <f t="shared" si="61"/>
        <v>24451.875</v>
      </c>
      <c r="W123" s="15">
        <f t="shared" si="62"/>
        <v>24451.875</v>
      </c>
      <c r="X123" s="15">
        <f t="shared" si="63"/>
        <v>24451.875</v>
      </c>
      <c r="Y123" s="9"/>
      <c r="Z123" s="9"/>
      <c r="AA123" s="9"/>
      <c r="AB123" s="9"/>
      <c r="AC123" s="9"/>
      <c r="AD123" s="9"/>
    </row>
    <row r="124" spans="1:30" ht="25.15" customHeight="1" x14ac:dyDescent="0.2">
      <c r="A124" s="10" t="s">
        <v>1</v>
      </c>
      <c r="B124" s="11">
        <v>1100123</v>
      </c>
      <c r="C124" s="11">
        <v>5</v>
      </c>
      <c r="D124" s="13" t="s">
        <v>178</v>
      </c>
      <c r="E124" s="13" t="s">
        <v>101</v>
      </c>
      <c r="F124" s="13" t="s">
        <v>7</v>
      </c>
      <c r="G124" s="13" t="s">
        <v>231</v>
      </c>
      <c r="H124" s="16" t="s">
        <v>232</v>
      </c>
      <c r="I124" s="15">
        <f>134550*1.05</f>
        <v>141277.5</v>
      </c>
      <c r="J124" s="15"/>
      <c r="K124" s="15"/>
      <c r="L124" s="15">
        <f t="shared" si="66"/>
        <v>141277.5</v>
      </c>
      <c r="M124" s="15">
        <f t="shared" si="70"/>
        <v>11773.125</v>
      </c>
      <c r="N124" s="15">
        <f t="shared" si="54"/>
        <v>11773.125</v>
      </c>
      <c r="O124" s="15">
        <f t="shared" si="55"/>
        <v>11773.125</v>
      </c>
      <c r="P124" s="15">
        <f t="shared" si="56"/>
        <v>11773.125</v>
      </c>
      <c r="Q124" s="15">
        <f t="shared" si="71"/>
        <v>11773.125</v>
      </c>
      <c r="R124" s="15">
        <f t="shared" si="57"/>
        <v>11773.125</v>
      </c>
      <c r="S124" s="15">
        <f t="shared" si="58"/>
        <v>11773.125</v>
      </c>
      <c r="T124" s="15">
        <f t="shared" si="59"/>
        <v>11773.125</v>
      </c>
      <c r="U124" s="15">
        <f t="shared" si="60"/>
        <v>11773.125</v>
      </c>
      <c r="V124" s="15">
        <f t="shared" si="61"/>
        <v>11773.125</v>
      </c>
      <c r="W124" s="15">
        <f t="shared" si="62"/>
        <v>11773.125</v>
      </c>
      <c r="X124" s="15">
        <f t="shared" si="63"/>
        <v>11773.125</v>
      </c>
      <c r="Y124" s="9"/>
      <c r="Z124" s="9"/>
      <c r="AA124" s="9"/>
      <c r="AB124" s="9"/>
      <c r="AC124" s="9"/>
      <c r="AD124" s="9"/>
    </row>
    <row r="125" spans="1:30" ht="25.15" customHeight="1" x14ac:dyDescent="0.2">
      <c r="A125" s="10" t="s">
        <v>1</v>
      </c>
      <c r="B125" s="11">
        <v>1100123</v>
      </c>
      <c r="C125" s="11">
        <v>5</v>
      </c>
      <c r="D125" s="13" t="s">
        <v>178</v>
      </c>
      <c r="E125" s="13" t="s">
        <v>101</v>
      </c>
      <c r="F125" s="13" t="s">
        <v>109</v>
      </c>
      <c r="G125" s="13" t="s">
        <v>233</v>
      </c>
      <c r="H125" s="16" t="s">
        <v>234</v>
      </c>
      <c r="I125" s="15">
        <f>155250*1.05</f>
        <v>163012.5</v>
      </c>
      <c r="J125" s="15"/>
      <c r="K125" s="15"/>
      <c r="L125" s="15">
        <f t="shared" si="66"/>
        <v>163012.5</v>
      </c>
      <c r="M125" s="15">
        <f t="shared" si="70"/>
        <v>13584.375</v>
      </c>
      <c r="N125" s="15">
        <f t="shared" si="54"/>
        <v>13584.375</v>
      </c>
      <c r="O125" s="15">
        <f t="shared" si="55"/>
        <v>13584.375</v>
      </c>
      <c r="P125" s="15">
        <f t="shared" si="56"/>
        <v>13584.375</v>
      </c>
      <c r="Q125" s="15">
        <f t="shared" si="71"/>
        <v>13584.375</v>
      </c>
      <c r="R125" s="15">
        <f t="shared" si="57"/>
        <v>13584.375</v>
      </c>
      <c r="S125" s="15">
        <f t="shared" si="58"/>
        <v>13584.375</v>
      </c>
      <c r="T125" s="15">
        <f t="shared" si="59"/>
        <v>13584.375</v>
      </c>
      <c r="U125" s="15">
        <f t="shared" si="60"/>
        <v>13584.375</v>
      </c>
      <c r="V125" s="15">
        <f t="shared" si="61"/>
        <v>13584.375</v>
      </c>
      <c r="W125" s="15">
        <f t="shared" si="62"/>
        <v>13584.375</v>
      </c>
      <c r="X125" s="15">
        <f t="shared" si="63"/>
        <v>13584.375</v>
      </c>
      <c r="Y125" s="9"/>
      <c r="Z125" s="9"/>
      <c r="AA125" s="9"/>
      <c r="AB125" s="9"/>
      <c r="AC125" s="9"/>
      <c r="AD125" s="9"/>
    </row>
    <row r="126" spans="1:30" ht="25.15" customHeight="1" x14ac:dyDescent="0.2">
      <c r="A126" s="10" t="s">
        <v>1</v>
      </c>
      <c r="B126" s="11">
        <v>1100123</v>
      </c>
      <c r="C126" s="11">
        <v>5</v>
      </c>
      <c r="D126" s="13" t="s">
        <v>178</v>
      </c>
      <c r="E126" s="13" t="s">
        <v>101</v>
      </c>
      <c r="F126" s="13" t="s">
        <v>112</v>
      </c>
      <c r="G126" s="13" t="s">
        <v>235</v>
      </c>
      <c r="H126" s="16" t="s">
        <v>236</v>
      </c>
      <c r="I126" s="15">
        <f>589950*1.05</f>
        <v>619447.5</v>
      </c>
      <c r="J126" s="15"/>
      <c r="K126" s="15"/>
      <c r="L126" s="15">
        <f t="shared" si="66"/>
        <v>619447.5</v>
      </c>
      <c r="M126" s="15">
        <f t="shared" si="70"/>
        <v>51620.625</v>
      </c>
      <c r="N126" s="15">
        <f t="shared" si="54"/>
        <v>51620.625</v>
      </c>
      <c r="O126" s="15">
        <f t="shared" si="55"/>
        <v>51620.625</v>
      </c>
      <c r="P126" s="15">
        <f t="shared" si="56"/>
        <v>51620.625</v>
      </c>
      <c r="Q126" s="15">
        <f t="shared" si="71"/>
        <v>51620.625</v>
      </c>
      <c r="R126" s="15">
        <f t="shared" si="57"/>
        <v>51620.625</v>
      </c>
      <c r="S126" s="15">
        <f t="shared" si="58"/>
        <v>51620.625</v>
      </c>
      <c r="T126" s="15">
        <f t="shared" si="59"/>
        <v>51620.625</v>
      </c>
      <c r="U126" s="15">
        <f t="shared" si="60"/>
        <v>51620.625</v>
      </c>
      <c r="V126" s="15">
        <f t="shared" si="61"/>
        <v>51620.625</v>
      </c>
      <c r="W126" s="15">
        <f t="shared" si="62"/>
        <v>51620.625</v>
      </c>
      <c r="X126" s="15">
        <f t="shared" si="63"/>
        <v>51620.625</v>
      </c>
      <c r="Y126" s="9"/>
      <c r="Z126" s="9"/>
      <c r="AA126" s="9"/>
      <c r="AB126" s="9"/>
      <c r="AC126" s="9"/>
      <c r="AD126" s="9"/>
    </row>
    <row r="127" spans="1:30" ht="25.15" customHeight="1" x14ac:dyDescent="0.2">
      <c r="A127" s="10" t="s">
        <v>1</v>
      </c>
      <c r="B127" s="11">
        <v>1100123</v>
      </c>
      <c r="C127" s="11">
        <v>5</v>
      </c>
      <c r="D127" s="13" t="s">
        <v>178</v>
      </c>
      <c r="E127" s="13" t="s">
        <v>101</v>
      </c>
      <c r="F127" s="13" t="s">
        <v>115</v>
      </c>
      <c r="G127" s="13" t="s">
        <v>237</v>
      </c>
      <c r="H127" s="16" t="s">
        <v>238</v>
      </c>
      <c r="I127" s="15">
        <f>46575*1.05</f>
        <v>48903.75</v>
      </c>
      <c r="J127" s="15"/>
      <c r="K127" s="15"/>
      <c r="L127" s="15">
        <f t="shared" si="66"/>
        <v>48903.75</v>
      </c>
      <c r="M127" s="15">
        <f t="shared" si="70"/>
        <v>4075.3125</v>
      </c>
      <c r="N127" s="15">
        <f t="shared" si="54"/>
        <v>4075.3125</v>
      </c>
      <c r="O127" s="15">
        <f t="shared" si="55"/>
        <v>4075.3125</v>
      </c>
      <c r="P127" s="15">
        <f t="shared" si="56"/>
        <v>4075.3125</v>
      </c>
      <c r="Q127" s="15">
        <f t="shared" si="71"/>
        <v>4075.3125</v>
      </c>
      <c r="R127" s="15">
        <f t="shared" si="57"/>
        <v>4075.3125</v>
      </c>
      <c r="S127" s="15">
        <f t="shared" si="58"/>
        <v>4075.3125</v>
      </c>
      <c r="T127" s="15">
        <f t="shared" si="59"/>
        <v>4075.3125</v>
      </c>
      <c r="U127" s="15">
        <f t="shared" si="60"/>
        <v>4075.3125</v>
      </c>
      <c r="V127" s="15">
        <f t="shared" si="61"/>
        <v>4075.3125</v>
      </c>
      <c r="W127" s="15">
        <f t="shared" si="62"/>
        <v>4075.3125</v>
      </c>
      <c r="X127" s="15">
        <f t="shared" si="63"/>
        <v>4075.3125</v>
      </c>
      <c r="Y127" s="9"/>
      <c r="Z127" s="9"/>
      <c r="AA127" s="9"/>
      <c r="AB127" s="9"/>
      <c r="AC127" s="9"/>
      <c r="AD127" s="9"/>
    </row>
    <row r="128" spans="1:30" ht="25.15" customHeight="1" x14ac:dyDescent="0.2">
      <c r="A128" s="10" t="s">
        <v>1</v>
      </c>
      <c r="B128" s="11">
        <v>1100123</v>
      </c>
      <c r="C128" s="11">
        <v>5</v>
      </c>
      <c r="D128" s="13" t="s">
        <v>178</v>
      </c>
      <c r="E128" s="13" t="s">
        <v>101</v>
      </c>
      <c r="F128" s="13" t="s">
        <v>6</v>
      </c>
      <c r="G128" s="13" t="s">
        <v>239</v>
      </c>
      <c r="H128" s="16" t="s">
        <v>240</v>
      </c>
      <c r="I128" s="15">
        <f>25875*1.05</f>
        <v>27168.75</v>
      </c>
      <c r="J128" s="15"/>
      <c r="K128" s="15"/>
      <c r="L128" s="15">
        <f t="shared" si="66"/>
        <v>27168.75</v>
      </c>
      <c r="M128" s="15">
        <f t="shared" si="70"/>
        <v>2264.0625</v>
      </c>
      <c r="N128" s="15">
        <f t="shared" si="54"/>
        <v>2264.0625</v>
      </c>
      <c r="O128" s="15">
        <f t="shared" si="55"/>
        <v>2264.0625</v>
      </c>
      <c r="P128" s="15">
        <f t="shared" si="56"/>
        <v>2264.0625</v>
      </c>
      <c r="Q128" s="15">
        <f t="shared" si="71"/>
        <v>2264.0625</v>
      </c>
      <c r="R128" s="15">
        <f t="shared" si="57"/>
        <v>2264.0625</v>
      </c>
      <c r="S128" s="15">
        <f t="shared" si="58"/>
        <v>2264.0625</v>
      </c>
      <c r="T128" s="15">
        <f t="shared" si="59"/>
        <v>2264.0625</v>
      </c>
      <c r="U128" s="15">
        <f t="shared" si="60"/>
        <v>2264.0625</v>
      </c>
      <c r="V128" s="15">
        <f t="shared" si="61"/>
        <v>2264.0625</v>
      </c>
      <c r="W128" s="15">
        <f t="shared" si="62"/>
        <v>2264.0625</v>
      </c>
      <c r="X128" s="15">
        <f t="shared" si="63"/>
        <v>2264.0625</v>
      </c>
      <c r="Y128" s="9"/>
      <c r="Z128" s="9"/>
      <c r="AA128" s="9"/>
      <c r="AB128" s="9"/>
      <c r="AC128" s="9"/>
      <c r="AD128" s="9"/>
    </row>
    <row r="129" spans="1:30" ht="25.15" customHeight="1" x14ac:dyDescent="0.2">
      <c r="A129" s="39" t="s">
        <v>1</v>
      </c>
      <c r="B129" s="40">
        <v>1100123</v>
      </c>
      <c r="C129" s="40">
        <v>5</v>
      </c>
      <c r="D129" s="41" t="s">
        <v>178</v>
      </c>
      <c r="E129" s="41" t="s">
        <v>101</v>
      </c>
      <c r="F129" s="41" t="s">
        <v>120</v>
      </c>
      <c r="G129" s="41" t="s">
        <v>241</v>
      </c>
      <c r="H129" s="54" t="s">
        <v>242</v>
      </c>
      <c r="I129" s="43">
        <v>1050</v>
      </c>
      <c r="J129" s="43"/>
      <c r="K129" s="43"/>
      <c r="L129" s="43">
        <f t="shared" si="66"/>
        <v>1050</v>
      </c>
      <c r="M129" s="43">
        <f t="shared" si="70"/>
        <v>87.5</v>
      </c>
      <c r="N129" s="43">
        <f t="shared" si="54"/>
        <v>87.5</v>
      </c>
      <c r="O129" s="43">
        <f t="shared" si="55"/>
        <v>87.5</v>
      </c>
      <c r="P129" s="43">
        <f t="shared" si="56"/>
        <v>87.5</v>
      </c>
      <c r="Q129" s="43">
        <f t="shared" si="71"/>
        <v>87.5</v>
      </c>
      <c r="R129" s="43">
        <f t="shared" si="57"/>
        <v>87.5</v>
      </c>
      <c r="S129" s="43">
        <f t="shared" si="58"/>
        <v>87.5</v>
      </c>
      <c r="T129" s="43">
        <f t="shared" si="59"/>
        <v>87.5</v>
      </c>
      <c r="U129" s="43">
        <f t="shared" si="60"/>
        <v>87.5</v>
      </c>
      <c r="V129" s="43">
        <f t="shared" si="61"/>
        <v>87.5</v>
      </c>
      <c r="W129" s="43">
        <f t="shared" si="62"/>
        <v>87.5</v>
      </c>
      <c r="X129" s="43">
        <f t="shared" si="63"/>
        <v>87.5</v>
      </c>
      <c r="Y129" s="9"/>
      <c r="Z129" s="9"/>
      <c r="AA129" s="9"/>
      <c r="AB129" s="9"/>
      <c r="AC129" s="9"/>
      <c r="AD129" s="9"/>
    </row>
    <row r="130" spans="1:30" ht="31.5" customHeight="1" thickBot="1" x14ac:dyDescent="0.25">
      <c r="A130" s="80"/>
      <c r="B130" s="81"/>
      <c r="C130" s="81">
        <v>5</v>
      </c>
      <c r="D130" s="82" t="s">
        <v>26</v>
      </c>
      <c r="E130" s="82"/>
      <c r="F130" s="82"/>
      <c r="G130" s="82"/>
      <c r="H130" s="83" t="s">
        <v>387</v>
      </c>
      <c r="I130" s="84">
        <v>0</v>
      </c>
      <c r="J130" s="84"/>
      <c r="K130" s="84"/>
      <c r="L130" s="84"/>
      <c r="M130" s="86">
        <f t="shared" si="70"/>
        <v>0</v>
      </c>
      <c r="N130" s="86">
        <f t="shared" ref="N130" si="72">J130/12</f>
        <v>0</v>
      </c>
      <c r="O130" s="86">
        <f t="shared" ref="O130" si="73">K130/12</f>
        <v>0</v>
      </c>
      <c r="P130" s="86">
        <f t="shared" ref="P130" si="74">L130/12</f>
        <v>0</v>
      </c>
      <c r="Q130" s="86">
        <f t="shared" ref="Q130" si="75">M130/12</f>
        <v>0</v>
      </c>
      <c r="R130" s="86">
        <f t="shared" ref="R130" si="76">N130/12</f>
        <v>0</v>
      </c>
      <c r="S130" s="86">
        <f t="shared" ref="S130" si="77">O130/12</f>
        <v>0</v>
      </c>
      <c r="T130" s="86">
        <f t="shared" ref="T130" si="78">P130/12</f>
        <v>0</v>
      </c>
      <c r="U130" s="86">
        <f t="shared" ref="U130" si="79">Q130/12</f>
        <v>0</v>
      </c>
      <c r="V130" s="86">
        <f t="shared" ref="V130" si="80">R130/12</f>
        <v>0</v>
      </c>
      <c r="W130" s="86">
        <f t="shared" ref="W130" si="81">S130/12</f>
        <v>0</v>
      </c>
      <c r="X130" s="86">
        <f t="shared" ref="X130" si="82">T130/12</f>
        <v>0</v>
      </c>
      <c r="Y130" s="9"/>
      <c r="Z130" s="9"/>
      <c r="AA130" s="9"/>
      <c r="AB130" s="9"/>
      <c r="AC130" s="9"/>
      <c r="AD130" s="9"/>
    </row>
    <row r="131" spans="1:30" ht="25.15" customHeight="1" thickBot="1" x14ac:dyDescent="0.25">
      <c r="A131" s="44"/>
      <c r="B131" s="45"/>
      <c r="C131" s="45"/>
      <c r="D131" s="45"/>
      <c r="E131" s="1"/>
      <c r="F131" s="45"/>
      <c r="G131" s="45"/>
      <c r="H131" s="76" t="s">
        <v>243</v>
      </c>
      <c r="I131" s="46">
        <f>I96+I101+I104+I109+I110+I111+I112+I113</f>
        <v>13083622.32</v>
      </c>
      <c r="J131" s="47">
        <f t="shared" ref="J131:L131" si="83">J96+J101+J104+J109+J110+J111+J112+J113</f>
        <v>0</v>
      </c>
      <c r="K131" s="48">
        <f t="shared" si="83"/>
        <v>0</v>
      </c>
      <c r="L131" s="48">
        <f t="shared" si="83"/>
        <v>13083622.32</v>
      </c>
      <c r="M131" s="49">
        <f t="shared" si="70"/>
        <v>1090301.8600000001</v>
      </c>
      <c r="N131" s="49">
        <f t="shared" si="54"/>
        <v>1090301.8600000001</v>
      </c>
      <c r="O131" s="49">
        <f t="shared" si="55"/>
        <v>1090301.8600000001</v>
      </c>
      <c r="P131" s="49">
        <f t="shared" si="56"/>
        <v>1090301.8600000001</v>
      </c>
      <c r="Q131" s="49">
        <f t="shared" si="71"/>
        <v>1090301.8600000001</v>
      </c>
      <c r="R131" s="49">
        <f t="shared" si="57"/>
        <v>1090301.8600000001</v>
      </c>
      <c r="S131" s="49">
        <f t="shared" si="58"/>
        <v>1090301.8600000001</v>
      </c>
      <c r="T131" s="49">
        <f t="shared" si="59"/>
        <v>1090301.8600000001</v>
      </c>
      <c r="U131" s="49">
        <f t="shared" si="60"/>
        <v>1090301.8600000001</v>
      </c>
      <c r="V131" s="49">
        <f t="shared" si="61"/>
        <v>1090301.8600000001</v>
      </c>
      <c r="W131" s="49">
        <f t="shared" si="62"/>
        <v>1090301.8600000001</v>
      </c>
      <c r="X131" s="50">
        <f t="shared" si="63"/>
        <v>1090301.8600000001</v>
      </c>
      <c r="Y131" s="9"/>
      <c r="Z131" s="9"/>
      <c r="AA131" s="9"/>
      <c r="AB131" s="9"/>
      <c r="AC131" s="9"/>
      <c r="AD131" s="9"/>
    </row>
    <row r="132" spans="1:30" ht="25.15" customHeight="1" x14ac:dyDescent="0.2">
      <c r="A132" s="10"/>
      <c r="B132" s="11"/>
      <c r="C132" s="12">
        <v>6</v>
      </c>
      <c r="D132" s="13" t="s">
        <v>26</v>
      </c>
      <c r="E132" s="13" t="s">
        <v>26</v>
      </c>
      <c r="F132" s="13"/>
      <c r="G132" s="13"/>
      <c r="H132" s="51" t="s">
        <v>13</v>
      </c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9"/>
      <c r="Z132" s="9"/>
      <c r="AA132" s="9"/>
      <c r="AB132" s="9"/>
      <c r="AC132" s="9"/>
      <c r="AD132" s="9"/>
    </row>
    <row r="133" spans="1:30" ht="25.15" customHeight="1" x14ac:dyDescent="0.2">
      <c r="A133" s="80" t="s">
        <v>1</v>
      </c>
      <c r="B133" s="81">
        <v>1100123</v>
      </c>
      <c r="C133" s="81">
        <v>6</v>
      </c>
      <c r="D133" s="82" t="s">
        <v>244</v>
      </c>
      <c r="E133" s="82" t="s">
        <v>28</v>
      </c>
      <c r="F133" s="82" t="s">
        <v>26</v>
      </c>
      <c r="G133" s="82" t="s">
        <v>245</v>
      </c>
      <c r="H133" s="83" t="s">
        <v>246</v>
      </c>
      <c r="I133" s="84">
        <v>250000</v>
      </c>
      <c r="J133" s="84"/>
      <c r="K133" s="84"/>
      <c r="L133" s="84">
        <f>I133+J133-K133</f>
        <v>250000</v>
      </c>
      <c r="M133" s="84">
        <f t="shared" ref="M133:M172" si="84">I133/12</f>
        <v>20833.333333333332</v>
      </c>
      <c r="N133" s="84">
        <f t="shared" si="54"/>
        <v>20833.333333333332</v>
      </c>
      <c r="O133" s="84">
        <f t="shared" si="55"/>
        <v>20833.333333333332</v>
      </c>
      <c r="P133" s="84">
        <f t="shared" si="56"/>
        <v>20833.333333333332</v>
      </c>
      <c r="Q133" s="84">
        <f t="shared" ref="Q133:Q172" si="85">L133/12</f>
        <v>20833.333333333332</v>
      </c>
      <c r="R133" s="84">
        <f t="shared" si="57"/>
        <v>20833.333333333332</v>
      </c>
      <c r="S133" s="84">
        <f t="shared" si="58"/>
        <v>20833.333333333332</v>
      </c>
      <c r="T133" s="84">
        <f t="shared" si="59"/>
        <v>20833.333333333332</v>
      </c>
      <c r="U133" s="84">
        <f t="shared" si="60"/>
        <v>20833.333333333332</v>
      </c>
      <c r="V133" s="84">
        <f t="shared" si="61"/>
        <v>20833.333333333332</v>
      </c>
      <c r="W133" s="84">
        <f t="shared" si="62"/>
        <v>20833.333333333332</v>
      </c>
      <c r="X133" s="84">
        <f t="shared" si="63"/>
        <v>20833.333333333332</v>
      </c>
      <c r="Y133" s="9"/>
      <c r="Z133" s="9"/>
      <c r="AA133" s="9"/>
      <c r="AB133" s="9"/>
      <c r="AC133" s="9"/>
      <c r="AD133" s="9"/>
    </row>
    <row r="134" spans="1:30" ht="25.15" customHeight="1" x14ac:dyDescent="0.2">
      <c r="A134" s="80" t="s">
        <v>1</v>
      </c>
      <c r="B134" s="81">
        <v>1100123</v>
      </c>
      <c r="C134" s="81">
        <v>6</v>
      </c>
      <c r="D134" s="82" t="s">
        <v>244</v>
      </c>
      <c r="E134" s="82" t="s">
        <v>37</v>
      </c>
      <c r="F134" s="82" t="s">
        <v>26</v>
      </c>
      <c r="G134" s="82" t="s">
        <v>393</v>
      </c>
      <c r="H134" s="83" t="s">
        <v>394</v>
      </c>
      <c r="I134" s="84">
        <v>0</v>
      </c>
      <c r="J134" s="84"/>
      <c r="K134" s="84"/>
      <c r="L134" s="84"/>
      <c r="M134" s="84">
        <f t="shared" si="84"/>
        <v>0</v>
      </c>
      <c r="N134" s="84">
        <f t="shared" ref="N134:N135" si="86">J134/12</f>
        <v>0</v>
      </c>
      <c r="O134" s="84">
        <f t="shared" ref="O134:O135" si="87">K134/12</f>
        <v>0</v>
      </c>
      <c r="P134" s="84">
        <f t="shared" ref="P134:P135" si="88">L134/12</f>
        <v>0</v>
      </c>
      <c r="Q134" s="84">
        <f t="shared" ref="Q134:Q135" si="89">M134/12</f>
        <v>0</v>
      </c>
      <c r="R134" s="84">
        <f t="shared" ref="R134:R135" si="90">N134/12</f>
        <v>0</v>
      </c>
      <c r="S134" s="84">
        <f t="shared" ref="S134:S135" si="91">O134/12</f>
        <v>0</v>
      </c>
      <c r="T134" s="84">
        <f t="shared" ref="T134:T135" si="92">P134/12</f>
        <v>0</v>
      </c>
      <c r="U134" s="84">
        <f t="shared" ref="U134:U135" si="93">Q134/12</f>
        <v>0</v>
      </c>
      <c r="V134" s="84">
        <f t="shared" ref="V134:V135" si="94">R134/12</f>
        <v>0</v>
      </c>
      <c r="W134" s="84">
        <f t="shared" ref="W134:W135" si="95">S134/12</f>
        <v>0</v>
      </c>
      <c r="X134" s="84">
        <f t="shared" ref="X134:X135" si="96">T134/12</f>
        <v>0</v>
      </c>
      <c r="Y134" s="9"/>
      <c r="Z134" s="9"/>
      <c r="AA134" s="9"/>
      <c r="AB134" s="9"/>
      <c r="AC134" s="9"/>
      <c r="AD134" s="9"/>
    </row>
    <row r="135" spans="1:30" ht="25.15" customHeight="1" x14ac:dyDescent="0.2">
      <c r="A135" s="80" t="s">
        <v>1</v>
      </c>
      <c r="B135" s="81">
        <v>1100123</v>
      </c>
      <c r="C135" s="81">
        <v>6</v>
      </c>
      <c r="D135" s="82" t="s">
        <v>244</v>
      </c>
      <c r="E135" s="82" t="s">
        <v>31</v>
      </c>
      <c r="F135" s="82" t="s">
        <v>26</v>
      </c>
      <c r="G135" s="82" t="s">
        <v>395</v>
      </c>
      <c r="H135" s="83" t="s">
        <v>396</v>
      </c>
      <c r="I135" s="84">
        <v>0</v>
      </c>
      <c r="J135" s="84"/>
      <c r="K135" s="84"/>
      <c r="L135" s="84"/>
      <c r="M135" s="84">
        <f t="shared" si="84"/>
        <v>0</v>
      </c>
      <c r="N135" s="84">
        <f t="shared" si="86"/>
        <v>0</v>
      </c>
      <c r="O135" s="84">
        <f t="shared" si="87"/>
        <v>0</v>
      </c>
      <c r="P135" s="84">
        <f t="shared" si="88"/>
        <v>0</v>
      </c>
      <c r="Q135" s="84">
        <f t="shared" si="89"/>
        <v>0</v>
      </c>
      <c r="R135" s="84">
        <f t="shared" si="90"/>
        <v>0</v>
      </c>
      <c r="S135" s="84">
        <f t="shared" si="91"/>
        <v>0</v>
      </c>
      <c r="T135" s="84">
        <f t="shared" si="92"/>
        <v>0</v>
      </c>
      <c r="U135" s="84">
        <f t="shared" si="93"/>
        <v>0</v>
      </c>
      <c r="V135" s="84">
        <f t="shared" si="94"/>
        <v>0</v>
      </c>
      <c r="W135" s="84">
        <f t="shared" si="95"/>
        <v>0</v>
      </c>
      <c r="X135" s="84">
        <f t="shared" si="96"/>
        <v>0</v>
      </c>
      <c r="Y135" s="9"/>
      <c r="Z135" s="9"/>
      <c r="AA135" s="9"/>
      <c r="AB135" s="9"/>
      <c r="AC135" s="9"/>
      <c r="AD135" s="9"/>
    </row>
    <row r="136" spans="1:30" ht="25.15" customHeight="1" x14ac:dyDescent="0.2">
      <c r="A136" s="80" t="s">
        <v>1</v>
      </c>
      <c r="B136" s="81">
        <v>1100123</v>
      </c>
      <c r="C136" s="81">
        <v>6</v>
      </c>
      <c r="D136" s="82" t="s">
        <v>244</v>
      </c>
      <c r="E136" s="82" t="s">
        <v>86</v>
      </c>
      <c r="F136" s="82" t="s">
        <v>26</v>
      </c>
      <c r="G136" s="82" t="s">
        <v>247</v>
      </c>
      <c r="H136" s="85" t="s">
        <v>248</v>
      </c>
      <c r="I136" s="84">
        <v>5435</v>
      </c>
      <c r="J136" s="84"/>
      <c r="K136" s="84"/>
      <c r="L136" s="84">
        <f t="shared" ref="L136:L171" si="97">I136+J136-K136</f>
        <v>5435</v>
      </c>
      <c r="M136" s="84">
        <f t="shared" si="84"/>
        <v>452.91666666666669</v>
      </c>
      <c r="N136" s="84">
        <f t="shared" si="54"/>
        <v>452.91666666666669</v>
      </c>
      <c r="O136" s="84">
        <f t="shared" si="55"/>
        <v>452.91666666666669</v>
      </c>
      <c r="P136" s="84">
        <f t="shared" si="56"/>
        <v>452.91666666666669</v>
      </c>
      <c r="Q136" s="84">
        <f t="shared" si="85"/>
        <v>452.91666666666669</v>
      </c>
      <c r="R136" s="84">
        <f t="shared" si="57"/>
        <v>452.91666666666669</v>
      </c>
      <c r="S136" s="84">
        <f t="shared" si="58"/>
        <v>452.91666666666669</v>
      </c>
      <c r="T136" s="84">
        <f t="shared" si="59"/>
        <v>452.91666666666669</v>
      </c>
      <c r="U136" s="84">
        <f t="shared" si="60"/>
        <v>452.91666666666669</v>
      </c>
      <c r="V136" s="84">
        <f t="shared" si="61"/>
        <v>452.91666666666669</v>
      </c>
      <c r="W136" s="84">
        <f t="shared" si="62"/>
        <v>452.91666666666669</v>
      </c>
      <c r="X136" s="84">
        <f t="shared" si="63"/>
        <v>452.91666666666669</v>
      </c>
      <c r="Y136" s="9"/>
      <c r="Z136" s="9"/>
      <c r="AA136" s="9"/>
      <c r="AB136" s="9"/>
      <c r="AC136" s="9"/>
      <c r="AD136" s="9"/>
    </row>
    <row r="137" spans="1:30" ht="25.15" customHeight="1" x14ac:dyDescent="0.2">
      <c r="A137" s="80" t="s">
        <v>1</v>
      </c>
      <c r="B137" s="81">
        <v>1100123</v>
      </c>
      <c r="C137" s="81">
        <v>6</v>
      </c>
      <c r="D137" s="82" t="s">
        <v>244</v>
      </c>
      <c r="E137" s="82" t="s">
        <v>89</v>
      </c>
      <c r="F137" s="82" t="s">
        <v>26</v>
      </c>
      <c r="G137" s="82" t="s">
        <v>397</v>
      </c>
      <c r="H137" s="83" t="s">
        <v>398</v>
      </c>
      <c r="I137" s="84">
        <v>0</v>
      </c>
      <c r="J137" s="84"/>
      <c r="K137" s="84"/>
      <c r="L137" s="84"/>
      <c r="M137" s="84">
        <f t="shared" si="84"/>
        <v>0</v>
      </c>
      <c r="N137" s="84">
        <f t="shared" ref="N137" si="98">J137/12</f>
        <v>0</v>
      </c>
      <c r="O137" s="84">
        <f t="shared" ref="O137" si="99">K137/12</f>
        <v>0</v>
      </c>
      <c r="P137" s="84">
        <f t="shared" ref="P137" si="100">L137/12</f>
        <v>0</v>
      </c>
      <c r="Q137" s="84">
        <f t="shared" ref="Q137" si="101">M137/12</f>
        <v>0</v>
      </c>
      <c r="R137" s="84">
        <f t="shared" ref="R137" si="102">N137/12</f>
        <v>0</v>
      </c>
      <c r="S137" s="84">
        <f t="shared" ref="S137" si="103">O137/12</f>
        <v>0</v>
      </c>
      <c r="T137" s="84">
        <f t="shared" ref="T137" si="104">P137/12</f>
        <v>0</v>
      </c>
      <c r="U137" s="84">
        <f t="shared" ref="U137" si="105">Q137/12</f>
        <v>0</v>
      </c>
      <c r="V137" s="84">
        <f t="shared" ref="V137" si="106">R137/12</f>
        <v>0</v>
      </c>
      <c r="W137" s="84">
        <f t="shared" ref="W137" si="107">S137/12</f>
        <v>0</v>
      </c>
      <c r="X137" s="84">
        <f t="shared" ref="X137" si="108">T137/12</f>
        <v>0</v>
      </c>
      <c r="Y137" s="9"/>
      <c r="Z137" s="9"/>
      <c r="AA137" s="9"/>
      <c r="AB137" s="9"/>
      <c r="AC137" s="9"/>
      <c r="AD137" s="9"/>
    </row>
    <row r="138" spans="1:30" ht="25.15" customHeight="1" x14ac:dyDescent="0.2">
      <c r="A138" s="80"/>
      <c r="B138" s="81"/>
      <c r="C138" s="81">
        <v>6</v>
      </c>
      <c r="D138" s="82" t="s">
        <v>244</v>
      </c>
      <c r="E138" s="82" t="s">
        <v>92</v>
      </c>
      <c r="F138" s="82"/>
      <c r="G138" s="82"/>
      <c r="H138" s="85" t="s">
        <v>55</v>
      </c>
      <c r="I138" s="84">
        <f>SUM(I139:I149)</f>
        <v>2138055</v>
      </c>
      <c r="J138" s="84">
        <f>SUM(J139:J149)</f>
        <v>0</v>
      </c>
      <c r="K138" s="84">
        <f>SUM(K139:K149)</f>
        <v>0</v>
      </c>
      <c r="L138" s="84">
        <f>SUM(L139:L149)</f>
        <v>2138055</v>
      </c>
      <c r="M138" s="84">
        <f t="shared" si="84"/>
        <v>178171.25</v>
      </c>
      <c r="N138" s="84">
        <f t="shared" si="54"/>
        <v>178171.25</v>
      </c>
      <c r="O138" s="84">
        <f t="shared" si="55"/>
        <v>178171.25</v>
      </c>
      <c r="P138" s="84">
        <f t="shared" si="56"/>
        <v>178171.25</v>
      </c>
      <c r="Q138" s="84">
        <f t="shared" si="85"/>
        <v>178171.25</v>
      </c>
      <c r="R138" s="84">
        <f t="shared" si="57"/>
        <v>178171.25</v>
      </c>
      <c r="S138" s="84">
        <f t="shared" si="58"/>
        <v>178171.25</v>
      </c>
      <c r="T138" s="84">
        <f t="shared" si="59"/>
        <v>178171.25</v>
      </c>
      <c r="U138" s="84">
        <f t="shared" si="60"/>
        <v>178171.25</v>
      </c>
      <c r="V138" s="84">
        <f t="shared" si="61"/>
        <v>178171.25</v>
      </c>
      <c r="W138" s="84">
        <f t="shared" si="62"/>
        <v>178171.25</v>
      </c>
      <c r="X138" s="84">
        <f t="shared" si="63"/>
        <v>178171.25</v>
      </c>
      <c r="Y138" s="9"/>
      <c r="Z138" s="9"/>
      <c r="AA138" s="9"/>
      <c r="AB138" s="9"/>
      <c r="AC138" s="9"/>
      <c r="AD138" s="9"/>
    </row>
    <row r="139" spans="1:30" ht="25.15" customHeight="1" x14ac:dyDescent="0.2">
      <c r="A139" s="10" t="s">
        <v>1</v>
      </c>
      <c r="B139" s="11">
        <v>1100123</v>
      </c>
      <c r="C139" s="11">
        <v>6</v>
      </c>
      <c r="D139" s="13" t="s">
        <v>244</v>
      </c>
      <c r="E139" s="13" t="s">
        <v>92</v>
      </c>
      <c r="F139" s="13" t="s">
        <v>28</v>
      </c>
      <c r="G139" s="13" t="s">
        <v>249</v>
      </c>
      <c r="H139" s="16" t="s">
        <v>250</v>
      </c>
      <c r="I139" s="15">
        <v>51750</v>
      </c>
      <c r="J139" s="15"/>
      <c r="K139" s="15"/>
      <c r="L139" s="15">
        <f t="shared" si="97"/>
        <v>51750</v>
      </c>
      <c r="M139" s="15">
        <f t="shared" si="84"/>
        <v>4312.5</v>
      </c>
      <c r="N139" s="15">
        <f t="shared" si="54"/>
        <v>4312.5</v>
      </c>
      <c r="O139" s="15">
        <f t="shared" si="55"/>
        <v>4312.5</v>
      </c>
      <c r="P139" s="15">
        <f t="shared" si="56"/>
        <v>4312.5</v>
      </c>
      <c r="Q139" s="15">
        <f t="shared" si="85"/>
        <v>4312.5</v>
      </c>
      <c r="R139" s="15">
        <f t="shared" si="57"/>
        <v>4312.5</v>
      </c>
      <c r="S139" s="15">
        <f t="shared" si="58"/>
        <v>4312.5</v>
      </c>
      <c r="T139" s="15">
        <f t="shared" si="59"/>
        <v>4312.5</v>
      </c>
      <c r="U139" s="15">
        <f t="shared" si="60"/>
        <v>4312.5</v>
      </c>
      <c r="V139" s="15">
        <f t="shared" si="61"/>
        <v>4312.5</v>
      </c>
      <c r="W139" s="15">
        <f t="shared" si="62"/>
        <v>4312.5</v>
      </c>
      <c r="X139" s="15">
        <f t="shared" si="63"/>
        <v>4312.5</v>
      </c>
      <c r="Y139" s="9"/>
      <c r="Z139" s="9"/>
      <c r="AA139" s="9"/>
      <c r="AB139" s="9"/>
      <c r="AC139" s="9"/>
      <c r="AD139" s="9"/>
    </row>
    <row r="140" spans="1:30" ht="25.15" customHeight="1" x14ac:dyDescent="0.2">
      <c r="A140" s="10" t="s">
        <v>1</v>
      </c>
      <c r="B140" s="11">
        <v>1100123</v>
      </c>
      <c r="C140" s="11">
        <v>6</v>
      </c>
      <c r="D140" s="13" t="s">
        <v>244</v>
      </c>
      <c r="E140" s="13" t="s">
        <v>92</v>
      </c>
      <c r="F140" s="13" t="s">
        <v>37</v>
      </c>
      <c r="G140" s="13" t="s">
        <v>251</v>
      </c>
      <c r="H140" s="16" t="s">
        <v>252</v>
      </c>
      <c r="I140" s="15">
        <v>900000</v>
      </c>
      <c r="J140" s="15"/>
      <c r="K140" s="15"/>
      <c r="L140" s="15">
        <f t="shared" si="97"/>
        <v>900000</v>
      </c>
      <c r="M140" s="15">
        <f t="shared" si="84"/>
        <v>75000</v>
      </c>
      <c r="N140" s="15">
        <f t="shared" si="54"/>
        <v>75000</v>
      </c>
      <c r="O140" s="15">
        <f t="shared" si="55"/>
        <v>75000</v>
      </c>
      <c r="P140" s="15">
        <f t="shared" si="56"/>
        <v>75000</v>
      </c>
      <c r="Q140" s="15">
        <f t="shared" si="85"/>
        <v>75000</v>
      </c>
      <c r="R140" s="15">
        <f t="shared" si="57"/>
        <v>75000</v>
      </c>
      <c r="S140" s="15">
        <f t="shared" si="58"/>
        <v>75000</v>
      </c>
      <c r="T140" s="15">
        <f t="shared" si="59"/>
        <v>75000</v>
      </c>
      <c r="U140" s="15">
        <f t="shared" si="60"/>
        <v>75000</v>
      </c>
      <c r="V140" s="15">
        <f t="shared" si="61"/>
        <v>75000</v>
      </c>
      <c r="W140" s="15">
        <f t="shared" si="62"/>
        <v>75000</v>
      </c>
      <c r="X140" s="15">
        <f t="shared" si="63"/>
        <v>75000</v>
      </c>
      <c r="Y140" s="9"/>
      <c r="Z140" s="9"/>
      <c r="AA140" s="9"/>
      <c r="AB140" s="9"/>
      <c r="AC140" s="9"/>
      <c r="AD140" s="9"/>
    </row>
    <row r="141" spans="1:30" ht="25.15" customHeight="1" x14ac:dyDescent="0.2">
      <c r="A141" s="10" t="s">
        <v>1</v>
      </c>
      <c r="B141" s="11">
        <v>1100123</v>
      </c>
      <c r="C141" s="11">
        <v>6</v>
      </c>
      <c r="D141" s="13" t="s">
        <v>244</v>
      </c>
      <c r="E141" s="13" t="s">
        <v>92</v>
      </c>
      <c r="F141" s="13" t="s">
        <v>31</v>
      </c>
      <c r="G141" s="13" t="s">
        <v>253</v>
      </c>
      <c r="H141" s="16" t="s">
        <v>254</v>
      </c>
      <c r="I141" s="15">
        <v>1000000</v>
      </c>
      <c r="J141" s="15"/>
      <c r="K141" s="15"/>
      <c r="L141" s="15">
        <f t="shared" si="97"/>
        <v>1000000</v>
      </c>
      <c r="M141" s="15">
        <f t="shared" si="84"/>
        <v>83333.333333333328</v>
      </c>
      <c r="N141" s="15">
        <f t="shared" si="54"/>
        <v>83333.333333333328</v>
      </c>
      <c r="O141" s="15">
        <f t="shared" si="55"/>
        <v>83333.333333333328</v>
      </c>
      <c r="P141" s="15">
        <f t="shared" si="56"/>
        <v>83333.333333333328</v>
      </c>
      <c r="Q141" s="15">
        <f t="shared" si="85"/>
        <v>83333.333333333328</v>
      </c>
      <c r="R141" s="15">
        <f t="shared" si="57"/>
        <v>83333.333333333328</v>
      </c>
      <c r="S141" s="15">
        <f t="shared" si="58"/>
        <v>83333.333333333328</v>
      </c>
      <c r="T141" s="15">
        <f t="shared" si="59"/>
        <v>83333.333333333328</v>
      </c>
      <c r="U141" s="15">
        <f t="shared" si="60"/>
        <v>83333.333333333328</v>
      </c>
      <c r="V141" s="15">
        <f t="shared" si="61"/>
        <v>83333.333333333328</v>
      </c>
      <c r="W141" s="15">
        <f t="shared" si="62"/>
        <v>83333.333333333328</v>
      </c>
      <c r="X141" s="15">
        <f t="shared" si="63"/>
        <v>83333.333333333328</v>
      </c>
      <c r="Y141" s="9"/>
      <c r="Z141" s="9"/>
      <c r="AA141" s="9"/>
      <c r="AB141" s="9"/>
      <c r="AC141" s="9"/>
      <c r="AD141" s="9"/>
    </row>
    <row r="142" spans="1:30" ht="25.15" customHeight="1" x14ac:dyDescent="0.2">
      <c r="A142" s="10" t="s">
        <v>1</v>
      </c>
      <c r="B142" s="11">
        <v>1100123</v>
      </c>
      <c r="C142" s="11">
        <v>6</v>
      </c>
      <c r="D142" s="13" t="s">
        <v>244</v>
      </c>
      <c r="E142" s="13" t="s">
        <v>92</v>
      </c>
      <c r="F142" s="13" t="s">
        <v>86</v>
      </c>
      <c r="G142" s="13" t="s">
        <v>255</v>
      </c>
      <c r="H142" s="16" t="s">
        <v>256</v>
      </c>
      <c r="I142" s="15">
        <v>1</v>
      </c>
      <c r="J142" s="15"/>
      <c r="K142" s="15"/>
      <c r="L142" s="15">
        <f t="shared" si="97"/>
        <v>1</v>
      </c>
      <c r="M142" s="15">
        <f t="shared" si="84"/>
        <v>8.3333333333333329E-2</v>
      </c>
      <c r="N142" s="15">
        <f t="shared" si="54"/>
        <v>8.3333333333333329E-2</v>
      </c>
      <c r="O142" s="15">
        <f t="shared" si="55"/>
        <v>8.3333333333333329E-2</v>
      </c>
      <c r="P142" s="15">
        <f t="shared" si="56"/>
        <v>8.3333333333333329E-2</v>
      </c>
      <c r="Q142" s="15">
        <f t="shared" si="85"/>
        <v>8.3333333333333329E-2</v>
      </c>
      <c r="R142" s="15">
        <f t="shared" si="57"/>
        <v>8.3333333333333329E-2</v>
      </c>
      <c r="S142" s="15">
        <f t="shared" si="58"/>
        <v>8.3333333333333329E-2</v>
      </c>
      <c r="T142" s="15">
        <f t="shared" si="59"/>
        <v>8.3333333333333329E-2</v>
      </c>
      <c r="U142" s="15">
        <f t="shared" si="60"/>
        <v>8.3333333333333329E-2</v>
      </c>
      <c r="V142" s="15">
        <f t="shared" si="61"/>
        <v>8.3333333333333329E-2</v>
      </c>
      <c r="W142" s="15">
        <f t="shared" si="62"/>
        <v>8.3333333333333329E-2</v>
      </c>
      <c r="X142" s="15">
        <f t="shared" si="63"/>
        <v>8.3333333333333329E-2</v>
      </c>
      <c r="Y142" s="9"/>
      <c r="Z142" s="9"/>
      <c r="AA142" s="9"/>
      <c r="AB142" s="9"/>
      <c r="AC142" s="9"/>
      <c r="AD142" s="9"/>
    </row>
    <row r="143" spans="1:30" ht="25.15" customHeight="1" x14ac:dyDescent="0.2">
      <c r="A143" s="10" t="s">
        <v>1</v>
      </c>
      <c r="B143" s="11">
        <v>1100123</v>
      </c>
      <c r="C143" s="11">
        <v>6</v>
      </c>
      <c r="D143" s="13" t="s">
        <v>244</v>
      </c>
      <c r="E143" s="13" t="s">
        <v>92</v>
      </c>
      <c r="F143" s="13" t="s">
        <v>89</v>
      </c>
      <c r="G143" s="13" t="s">
        <v>257</v>
      </c>
      <c r="H143" s="16" t="s">
        <v>258</v>
      </c>
      <c r="I143" s="15">
        <v>1</v>
      </c>
      <c r="J143" s="15"/>
      <c r="K143" s="15"/>
      <c r="L143" s="15">
        <f t="shared" si="97"/>
        <v>1</v>
      </c>
      <c r="M143" s="15">
        <f t="shared" si="84"/>
        <v>8.3333333333333329E-2</v>
      </c>
      <c r="N143" s="15">
        <f t="shared" si="54"/>
        <v>8.3333333333333329E-2</v>
      </c>
      <c r="O143" s="15">
        <f t="shared" si="55"/>
        <v>8.3333333333333329E-2</v>
      </c>
      <c r="P143" s="15">
        <f t="shared" si="56"/>
        <v>8.3333333333333329E-2</v>
      </c>
      <c r="Q143" s="15">
        <f t="shared" si="85"/>
        <v>8.3333333333333329E-2</v>
      </c>
      <c r="R143" s="15">
        <f t="shared" si="57"/>
        <v>8.3333333333333329E-2</v>
      </c>
      <c r="S143" s="15">
        <f t="shared" si="58"/>
        <v>8.3333333333333329E-2</v>
      </c>
      <c r="T143" s="15">
        <f t="shared" si="59"/>
        <v>8.3333333333333329E-2</v>
      </c>
      <c r="U143" s="15">
        <f t="shared" si="60"/>
        <v>8.3333333333333329E-2</v>
      </c>
      <c r="V143" s="15">
        <f t="shared" si="61"/>
        <v>8.3333333333333329E-2</v>
      </c>
      <c r="W143" s="15">
        <f t="shared" si="62"/>
        <v>8.3333333333333329E-2</v>
      </c>
      <c r="X143" s="15">
        <f t="shared" si="63"/>
        <v>8.3333333333333329E-2</v>
      </c>
      <c r="Y143" s="9"/>
      <c r="Z143" s="9"/>
      <c r="AA143" s="9"/>
      <c r="AB143" s="9"/>
      <c r="AC143" s="9"/>
      <c r="AD143" s="9"/>
    </row>
    <row r="144" spans="1:30" ht="25.15" customHeight="1" x14ac:dyDescent="0.2">
      <c r="A144" s="10" t="s">
        <v>1</v>
      </c>
      <c r="B144" s="11">
        <v>1100123</v>
      </c>
      <c r="C144" s="11">
        <v>6</v>
      </c>
      <c r="D144" s="13" t="s">
        <v>244</v>
      </c>
      <c r="E144" s="13" t="s">
        <v>92</v>
      </c>
      <c r="F144" s="13" t="s">
        <v>92</v>
      </c>
      <c r="G144" s="13" t="s">
        <v>259</v>
      </c>
      <c r="H144" s="16" t="s">
        <v>260</v>
      </c>
      <c r="I144" s="15">
        <v>1</v>
      </c>
      <c r="J144" s="15"/>
      <c r="K144" s="15"/>
      <c r="L144" s="15">
        <f t="shared" si="97"/>
        <v>1</v>
      </c>
      <c r="M144" s="15">
        <f t="shared" si="84"/>
        <v>8.3333333333333329E-2</v>
      </c>
      <c r="N144" s="15">
        <f t="shared" si="54"/>
        <v>8.3333333333333329E-2</v>
      </c>
      <c r="O144" s="15">
        <f t="shared" si="55"/>
        <v>8.3333333333333329E-2</v>
      </c>
      <c r="P144" s="15">
        <f t="shared" si="56"/>
        <v>8.3333333333333329E-2</v>
      </c>
      <c r="Q144" s="15">
        <f t="shared" si="85"/>
        <v>8.3333333333333329E-2</v>
      </c>
      <c r="R144" s="15">
        <f t="shared" si="57"/>
        <v>8.3333333333333329E-2</v>
      </c>
      <c r="S144" s="15">
        <f t="shared" si="58"/>
        <v>8.3333333333333329E-2</v>
      </c>
      <c r="T144" s="15">
        <f t="shared" si="59"/>
        <v>8.3333333333333329E-2</v>
      </c>
      <c r="U144" s="15">
        <f t="shared" si="60"/>
        <v>8.3333333333333329E-2</v>
      </c>
      <c r="V144" s="15">
        <f t="shared" si="61"/>
        <v>8.3333333333333329E-2</v>
      </c>
      <c r="W144" s="15">
        <f t="shared" si="62"/>
        <v>8.3333333333333329E-2</v>
      </c>
      <c r="X144" s="15">
        <f t="shared" si="63"/>
        <v>8.3333333333333329E-2</v>
      </c>
      <c r="Y144" s="9"/>
      <c r="Z144" s="9"/>
      <c r="AA144" s="9"/>
      <c r="AB144" s="9"/>
      <c r="AC144" s="9"/>
      <c r="AD144" s="9"/>
    </row>
    <row r="145" spans="1:30" ht="25.15" customHeight="1" x14ac:dyDescent="0.2">
      <c r="A145" s="10" t="s">
        <v>1</v>
      </c>
      <c r="B145" s="11">
        <v>1100123</v>
      </c>
      <c r="C145" s="11">
        <v>6</v>
      </c>
      <c r="D145" s="13" t="s">
        <v>244</v>
      </c>
      <c r="E145" s="13" t="s">
        <v>92</v>
      </c>
      <c r="F145" s="13" t="s">
        <v>95</v>
      </c>
      <c r="G145" s="13" t="s">
        <v>261</v>
      </c>
      <c r="H145" s="16" t="s">
        <v>262</v>
      </c>
      <c r="I145" s="15">
        <v>1</v>
      </c>
      <c r="J145" s="15"/>
      <c r="K145" s="15"/>
      <c r="L145" s="15">
        <f t="shared" si="97"/>
        <v>1</v>
      </c>
      <c r="M145" s="15">
        <f t="shared" si="84"/>
        <v>8.3333333333333329E-2</v>
      </c>
      <c r="N145" s="15">
        <f t="shared" si="54"/>
        <v>8.3333333333333329E-2</v>
      </c>
      <c r="O145" s="15">
        <f t="shared" si="55"/>
        <v>8.3333333333333329E-2</v>
      </c>
      <c r="P145" s="15">
        <f t="shared" si="56"/>
        <v>8.3333333333333329E-2</v>
      </c>
      <c r="Q145" s="15">
        <f t="shared" si="85"/>
        <v>8.3333333333333329E-2</v>
      </c>
      <c r="R145" s="15">
        <f t="shared" si="57"/>
        <v>8.3333333333333329E-2</v>
      </c>
      <c r="S145" s="15">
        <f t="shared" si="58"/>
        <v>8.3333333333333329E-2</v>
      </c>
      <c r="T145" s="15">
        <f t="shared" si="59"/>
        <v>8.3333333333333329E-2</v>
      </c>
      <c r="U145" s="15">
        <f t="shared" si="60"/>
        <v>8.3333333333333329E-2</v>
      </c>
      <c r="V145" s="15">
        <f t="shared" si="61"/>
        <v>8.3333333333333329E-2</v>
      </c>
      <c r="W145" s="15">
        <f t="shared" si="62"/>
        <v>8.3333333333333329E-2</v>
      </c>
      <c r="X145" s="15">
        <f t="shared" si="63"/>
        <v>8.3333333333333329E-2</v>
      </c>
      <c r="Y145" s="9"/>
      <c r="Z145" s="9"/>
      <c r="AA145" s="9"/>
      <c r="AB145" s="9"/>
      <c r="AC145" s="9"/>
      <c r="AD145" s="9"/>
    </row>
    <row r="146" spans="1:30" ht="25.15" customHeight="1" x14ac:dyDescent="0.2">
      <c r="A146" s="10" t="s">
        <v>1</v>
      </c>
      <c r="B146" s="11">
        <v>1100123</v>
      </c>
      <c r="C146" s="11">
        <v>6</v>
      </c>
      <c r="D146" s="13" t="s">
        <v>244</v>
      </c>
      <c r="E146" s="13" t="s">
        <v>92</v>
      </c>
      <c r="F146" s="13" t="s">
        <v>98</v>
      </c>
      <c r="G146" s="13" t="s">
        <v>263</v>
      </c>
      <c r="H146" s="16" t="s">
        <v>264</v>
      </c>
      <c r="I146" s="15">
        <v>1</v>
      </c>
      <c r="J146" s="15"/>
      <c r="K146" s="15"/>
      <c r="L146" s="15">
        <f t="shared" si="97"/>
        <v>1</v>
      </c>
      <c r="M146" s="15">
        <f t="shared" si="84"/>
        <v>8.3333333333333329E-2</v>
      </c>
      <c r="N146" s="15">
        <f t="shared" si="54"/>
        <v>8.3333333333333329E-2</v>
      </c>
      <c r="O146" s="15">
        <f t="shared" si="55"/>
        <v>8.3333333333333329E-2</v>
      </c>
      <c r="P146" s="15">
        <f t="shared" si="56"/>
        <v>8.3333333333333329E-2</v>
      </c>
      <c r="Q146" s="15">
        <f t="shared" si="85"/>
        <v>8.3333333333333329E-2</v>
      </c>
      <c r="R146" s="15">
        <f t="shared" si="57"/>
        <v>8.3333333333333329E-2</v>
      </c>
      <c r="S146" s="15">
        <f t="shared" si="58"/>
        <v>8.3333333333333329E-2</v>
      </c>
      <c r="T146" s="15">
        <f t="shared" si="59"/>
        <v>8.3333333333333329E-2</v>
      </c>
      <c r="U146" s="15">
        <f t="shared" si="60"/>
        <v>8.3333333333333329E-2</v>
      </c>
      <c r="V146" s="15">
        <f t="shared" si="61"/>
        <v>8.3333333333333329E-2</v>
      </c>
      <c r="W146" s="15">
        <f t="shared" si="62"/>
        <v>8.3333333333333329E-2</v>
      </c>
      <c r="X146" s="15">
        <f t="shared" si="63"/>
        <v>8.3333333333333329E-2</v>
      </c>
      <c r="Y146" s="9"/>
      <c r="Z146" s="9"/>
      <c r="AA146" s="9"/>
      <c r="AB146" s="9"/>
      <c r="AC146" s="9"/>
      <c r="AD146" s="9"/>
    </row>
    <row r="147" spans="1:30" ht="30" customHeight="1" x14ac:dyDescent="0.2">
      <c r="A147" s="10" t="s">
        <v>1</v>
      </c>
      <c r="B147" s="11">
        <v>1100123</v>
      </c>
      <c r="C147" s="11">
        <v>6</v>
      </c>
      <c r="D147" s="13" t="s">
        <v>244</v>
      </c>
      <c r="E147" s="13" t="s">
        <v>92</v>
      </c>
      <c r="F147" s="13" t="s">
        <v>101</v>
      </c>
      <c r="G147" s="13" t="s">
        <v>265</v>
      </c>
      <c r="H147" s="52" t="s">
        <v>266</v>
      </c>
      <c r="I147" s="15">
        <v>124199</v>
      </c>
      <c r="J147" s="15"/>
      <c r="K147" s="15"/>
      <c r="L147" s="15">
        <f t="shared" si="97"/>
        <v>124199</v>
      </c>
      <c r="M147" s="15">
        <f t="shared" si="84"/>
        <v>10349.916666666666</v>
      </c>
      <c r="N147" s="15">
        <f t="shared" si="54"/>
        <v>10349.916666666666</v>
      </c>
      <c r="O147" s="15">
        <f t="shared" si="55"/>
        <v>10349.916666666666</v>
      </c>
      <c r="P147" s="15">
        <f t="shared" si="56"/>
        <v>10349.916666666666</v>
      </c>
      <c r="Q147" s="15">
        <f t="shared" si="85"/>
        <v>10349.916666666666</v>
      </c>
      <c r="R147" s="15">
        <f t="shared" si="57"/>
        <v>10349.916666666666</v>
      </c>
      <c r="S147" s="15">
        <f t="shared" si="58"/>
        <v>10349.916666666666</v>
      </c>
      <c r="T147" s="15">
        <f t="shared" si="59"/>
        <v>10349.916666666666</v>
      </c>
      <c r="U147" s="15">
        <f t="shared" si="60"/>
        <v>10349.916666666666</v>
      </c>
      <c r="V147" s="15">
        <f t="shared" si="61"/>
        <v>10349.916666666666</v>
      </c>
      <c r="W147" s="15">
        <f t="shared" si="62"/>
        <v>10349.916666666666</v>
      </c>
      <c r="X147" s="15">
        <f t="shared" si="63"/>
        <v>10349.916666666666</v>
      </c>
      <c r="Y147" s="9"/>
      <c r="Z147" s="9"/>
      <c r="AA147" s="9"/>
      <c r="AB147" s="9"/>
      <c r="AC147" s="9"/>
      <c r="AD147" s="9"/>
    </row>
    <row r="148" spans="1:30" ht="25.15" customHeight="1" x14ac:dyDescent="0.2">
      <c r="A148" s="10" t="s">
        <v>1</v>
      </c>
      <c r="B148" s="11">
        <v>1100123</v>
      </c>
      <c r="C148" s="11">
        <v>6</v>
      </c>
      <c r="D148" s="13" t="s">
        <v>244</v>
      </c>
      <c r="E148" s="13" t="s">
        <v>92</v>
      </c>
      <c r="F148" s="13" t="s">
        <v>104</v>
      </c>
      <c r="G148" s="13" t="s">
        <v>267</v>
      </c>
      <c r="H148" s="16" t="s">
        <v>268</v>
      </c>
      <c r="I148" s="15">
        <v>62100</v>
      </c>
      <c r="J148" s="15"/>
      <c r="K148" s="15"/>
      <c r="L148" s="15">
        <f t="shared" si="97"/>
        <v>62100</v>
      </c>
      <c r="M148" s="15">
        <f t="shared" si="84"/>
        <v>5175</v>
      </c>
      <c r="N148" s="15">
        <f t="shared" si="54"/>
        <v>5175</v>
      </c>
      <c r="O148" s="15">
        <f t="shared" si="55"/>
        <v>5175</v>
      </c>
      <c r="P148" s="15">
        <f t="shared" si="56"/>
        <v>5175</v>
      </c>
      <c r="Q148" s="15">
        <f t="shared" si="85"/>
        <v>5175</v>
      </c>
      <c r="R148" s="15">
        <f t="shared" si="57"/>
        <v>5175</v>
      </c>
      <c r="S148" s="15">
        <f t="shared" si="58"/>
        <v>5175</v>
      </c>
      <c r="T148" s="15">
        <f t="shared" si="59"/>
        <v>5175</v>
      </c>
      <c r="U148" s="15">
        <f t="shared" si="60"/>
        <v>5175</v>
      </c>
      <c r="V148" s="15">
        <f t="shared" si="61"/>
        <v>5175</v>
      </c>
      <c r="W148" s="15">
        <f t="shared" si="62"/>
        <v>5175</v>
      </c>
      <c r="X148" s="15">
        <f t="shared" si="63"/>
        <v>5175</v>
      </c>
      <c r="Y148" s="9"/>
      <c r="Z148" s="9"/>
      <c r="AA148" s="9"/>
      <c r="AB148" s="9"/>
      <c r="AC148" s="9"/>
      <c r="AD148" s="9"/>
    </row>
    <row r="149" spans="1:30" ht="30" customHeight="1" x14ac:dyDescent="0.2">
      <c r="A149" s="10" t="s">
        <v>1</v>
      </c>
      <c r="B149" s="11">
        <v>1100123</v>
      </c>
      <c r="C149" s="11">
        <v>6</v>
      </c>
      <c r="D149" s="13" t="s">
        <v>244</v>
      </c>
      <c r="E149" s="13" t="s">
        <v>92</v>
      </c>
      <c r="F149" s="13" t="s">
        <v>7</v>
      </c>
      <c r="G149" s="13" t="s">
        <v>269</v>
      </c>
      <c r="H149" s="52" t="s">
        <v>270</v>
      </c>
      <c r="I149" s="15">
        <v>1</v>
      </c>
      <c r="J149" s="15"/>
      <c r="K149" s="15"/>
      <c r="L149" s="15">
        <f t="shared" si="97"/>
        <v>1</v>
      </c>
      <c r="M149" s="15">
        <f t="shared" si="84"/>
        <v>8.3333333333333329E-2</v>
      </c>
      <c r="N149" s="15">
        <f t="shared" si="54"/>
        <v>8.3333333333333329E-2</v>
      </c>
      <c r="O149" s="15">
        <f t="shared" si="55"/>
        <v>8.3333333333333329E-2</v>
      </c>
      <c r="P149" s="15">
        <f t="shared" si="56"/>
        <v>8.3333333333333329E-2</v>
      </c>
      <c r="Q149" s="15">
        <f t="shared" si="85"/>
        <v>8.3333333333333329E-2</v>
      </c>
      <c r="R149" s="15">
        <f t="shared" si="57"/>
        <v>8.3333333333333329E-2</v>
      </c>
      <c r="S149" s="15">
        <f t="shared" si="58"/>
        <v>8.3333333333333329E-2</v>
      </c>
      <c r="T149" s="15">
        <f t="shared" si="59"/>
        <v>8.3333333333333329E-2</v>
      </c>
      <c r="U149" s="15">
        <f t="shared" si="60"/>
        <v>8.3333333333333329E-2</v>
      </c>
      <c r="V149" s="15">
        <f t="shared" si="61"/>
        <v>8.3333333333333329E-2</v>
      </c>
      <c r="W149" s="15">
        <f t="shared" si="62"/>
        <v>8.3333333333333329E-2</v>
      </c>
      <c r="X149" s="15">
        <f t="shared" si="63"/>
        <v>8.3333333333333329E-2</v>
      </c>
      <c r="Y149" s="9"/>
      <c r="Z149" s="9"/>
      <c r="AA149" s="9"/>
      <c r="AB149" s="9"/>
      <c r="AC149" s="9"/>
      <c r="AD149" s="9"/>
    </row>
    <row r="150" spans="1:30" ht="25.15" customHeight="1" x14ac:dyDescent="0.2">
      <c r="A150" s="80"/>
      <c r="B150" s="81"/>
      <c r="C150" s="81">
        <v>6</v>
      </c>
      <c r="D150" s="82" t="s">
        <v>244</v>
      </c>
      <c r="E150" s="82" t="s">
        <v>95</v>
      </c>
      <c r="F150" s="82"/>
      <c r="G150" s="82"/>
      <c r="H150" s="85" t="s">
        <v>271</v>
      </c>
      <c r="I150" s="84">
        <f>SUM(I151:I154)</f>
        <v>362251</v>
      </c>
      <c r="J150" s="84">
        <f>SUM(J151:J154)</f>
        <v>0</v>
      </c>
      <c r="K150" s="84">
        <f>SUM(K151:K154)</f>
        <v>0</v>
      </c>
      <c r="L150" s="84">
        <f>SUM(L151:L154)</f>
        <v>362251</v>
      </c>
      <c r="M150" s="84">
        <f t="shared" si="84"/>
        <v>30187.583333333332</v>
      </c>
      <c r="N150" s="84">
        <f t="shared" si="54"/>
        <v>30187.583333333332</v>
      </c>
      <c r="O150" s="84">
        <f t="shared" si="55"/>
        <v>30187.583333333332</v>
      </c>
      <c r="P150" s="84">
        <f t="shared" si="56"/>
        <v>30187.583333333332</v>
      </c>
      <c r="Q150" s="84">
        <f t="shared" si="85"/>
        <v>30187.583333333332</v>
      </c>
      <c r="R150" s="84">
        <f t="shared" si="57"/>
        <v>30187.583333333332</v>
      </c>
      <c r="S150" s="84">
        <f t="shared" si="58"/>
        <v>30187.583333333332</v>
      </c>
      <c r="T150" s="84">
        <f t="shared" si="59"/>
        <v>30187.583333333332</v>
      </c>
      <c r="U150" s="84">
        <f t="shared" si="60"/>
        <v>30187.583333333332</v>
      </c>
      <c r="V150" s="84">
        <f t="shared" si="61"/>
        <v>30187.583333333332</v>
      </c>
      <c r="W150" s="84">
        <f t="shared" si="62"/>
        <v>30187.583333333332</v>
      </c>
      <c r="X150" s="84">
        <f t="shared" si="63"/>
        <v>30187.583333333332</v>
      </c>
      <c r="Y150" s="9"/>
      <c r="Z150" s="9"/>
      <c r="AA150" s="9"/>
      <c r="AB150" s="9"/>
      <c r="AC150" s="9"/>
      <c r="AD150" s="9"/>
    </row>
    <row r="151" spans="1:30" ht="25.15" customHeight="1" x14ac:dyDescent="0.2">
      <c r="A151" s="10" t="s">
        <v>1</v>
      </c>
      <c r="B151" s="11">
        <v>1100123</v>
      </c>
      <c r="C151" s="11">
        <v>6</v>
      </c>
      <c r="D151" s="13" t="s">
        <v>244</v>
      </c>
      <c r="E151" s="13" t="s">
        <v>95</v>
      </c>
      <c r="F151" s="13" t="s">
        <v>28</v>
      </c>
      <c r="G151" s="13" t="s">
        <v>272</v>
      </c>
      <c r="H151" s="16" t="s">
        <v>273</v>
      </c>
      <c r="I151" s="15">
        <v>0</v>
      </c>
      <c r="J151" s="15"/>
      <c r="K151" s="15"/>
      <c r="L151" s="15">
        <f t="shared" si="97"/>
        <v>0</v>
      </c>
      <c r="M151" s="15">
        <f t="shared" si="84"/>
        <v>0</v>
      </c>
      <c r="N151" s="15">
        <f t="shared" si="54"/>
        <v>0</v>
      </c>
      <c r="O151" s="15">
        <f t="shared" si="55"/>
        <v>0</v>
      </c>
      <c r="P151" s="15">
        <f t="shared" si="56"/>
        <v>0</v>
      </c>
      <c r="Q151" s="15">
        <f t="shared" si="85"/>
        <v>0</v>
      </c>
      <c r="R151" s="15">
        <f t="shared" si="57"/>
        <v>0</v>
      </c>
      <c r="S151" s="15">
        <f t="shared" si="58"/>
        <v>0</v>
      </c>
      <c r="T151" s="15">
        <f t="shared" si="59"/>
        <v>0</v>
      </c>
      <c r="U151" s="15">
        <f t="shared" si="60"/>
        <v>0</v>
      </c>
      <c r="V151" s="15">
        <f t="shared" si="61"/>
        <v>0</v>
      </c>
      <c r="W151" s="15">
        <f t="shared" si="62"/>
        <v>0</v>
      </c>
      <c r="X151" s="15">
        <f t="shared" si="63"/>
        <v>0</v>
      </c>
      <c r="Y151" s="9"/>
      <c r="Z151" s="9"/>
      <c r="AA151" s="9"/>
      <c r="AB151" s="9"/>
      <c r="AC151" s="9"/>
      <c r="AD151" s="9"/>
    </row>
    <row r="152" spans="1:30" ht="25.15" customHeight="1" x14ac:dyDescent="0.2">
      <c r="A152" s="10" t="s">
        <v>1</v>
      </c>
      <c r="B152" s="11">
        <v>1100123</v>
      </c>
      <c r="C152" s="11">
        <v>6</v>
      </c>
      <c r="D152" s="13" t="s">
        <v>244</v>
      </c>
      <c r="E152" s="13" t="s">
        <v>95</v>
      </c>
      <c r="F152" s="13" t="s">
        <v>37</v>
      </c>
      <c r="G152" s="13" t="s">
        <v>274</v>
      </c>
      <c r="H152" s="16" t="s">
        <v>275</v>
      </c>
      <c r="I152" s="15">
        <v>362250</v>
      </c>
      <c r="J152" s="15"/>
      <c r="K152" s="15"/>
      <c r="L152" s="15">
        <f t="shared" si="97"/>
        <v>362250</v>
      </c>
      <c r="M152" s="15">
        <f t="shared" si="84"/>
        <v>30187.5</v>
      </c>
      <c r="N152" s="15">
        <f t="shared" ref="N152:N172" si="109">I152/12</f>
        <v>30187.5</v>
      </c>
      <c r="O152" s="15">
        <f t="shared" ref="O152:O172" si="110">I152/12</f>
        <v>30187.5</v>
      </c>
      <c r="P152" s="15">
        <f t="shared" ref="P152:P172" si="111">I152/12</f>
        <v>30187.5</v>
      </c>
      <c r="Q152" s="15">
        <f t="shared" si="85"/>
        <v>30187.5</v>
      </c>
      <c r="R152" s="15">
        <f t="shared" ref="R152:R172" si="112">I152/12</f>
        <v>30187.5</v>
      </c>
      <c r="S152" s="15">
        <f t="shared" ref="S152:S172" si="113">I152/12</f>
        <v>30187.5</v>
      </c>
      <c r="T152" s="15">
        <f t="shared" ref="T152:T172" si="114">I152/12</f>
        <v>30187.5</v>
      </c>
      <c r="U152" s="15">
        <f t="shared" ref="U152:U172" si="115">I152/12</f>
        <v>30187.5</v>
      </c>
      <c r="V152" s="15">
        <f t="shared" ref="V152:V172" si="116">I152/12</f>
        <v>30187.5</v>
      </c>
      <c r="W152" s="15">
        <f t="shared" ref="W152:W172" si="117">I152/12</f>
        <v>30187.5</v>
      </c>
      <c r="X152" s="15">
        <f t="shared" ref="X152:X172" si="118">I152/12</f>
        <v>30187.5</v>
      </c>
      <c r="Y152" s="9"/>
      <c r="Z152" s="9"/>
      <c r="AA152" s="9"/>
      <c r="AB152" s="9"/>
      <c r="AC152" s="9"/>
      <c r="AD152" s="9"/>
    </row>
    <row r="153" spans="1:30" ht="25.15" customHeight="1" x14ac:dyDescent="0.2">
      <c r="A153" s="10" t="s">
        <v>1</v>
      </c>
      <c r="B153" s="11">
        <v>1100123</v>
      </c>
      <c r="C153" s="11">
        <v>6</v>
      </c>
      <c r="D153" s="13" t="s">
        <v>244</v>
      </c>
      <c r="E153" s="13" t="s">
        <v>95</v>
      </c>
      <c r="F153" s="13" t="s">
        <v>31</v>
      </c>
      <c r="G153" s="13" t="s">
        <v>276</v>
      </c>
      <c r="H153" s="16" t="s">
        <v>277</v>
      </c>
      <c r="I153" s="15">
        <f>I155</f>
        <v>1</v>
      </c>
      <c r="J153" s="15"/>
      <c r="K153" s="15"/>
      <c r="L153" s="15">
        <f t="shared" si="97"/>
        <v>1</v>
      </c>
      <c r="M153" s="15">
        <f t="shared" si="84"/>
        <v>8.3333333333333329E-2</v>
      </c>
      <c r="N153" s="15">
        <f t="shared" si="109"/>
        <v>8.3333333333333329E-2</v>
      </c>
      <c r="O153" s="15">
        <f t="shared" si="110"/>
        <v>8.3333333333333329E-2</v>
      </c>
      <c r="P153" s="15">
        <f t="shared" si="111"/>
        <v>8.3333333333333329E-2</v>
      </c>
      <c r="Q153" s="15">
        <f t="shared" si="85"/>
        <v>8.3333333333333329E-2</v>
      </c>
      <c r="R153" s="15">
        <f t="shared" si="112"/>
        <v>8.3333333333333329E-2</v>
      </c>
      <c r="S153" s="15">
        <f t="shared" si="113"/>
        <v>8.3333333333333329E-2</v>
      </c>
      <c r="T153" s="15">
        <f t="shared" si="114"/>
        <v>8.3333333333333329E-2</v>
      </c>
      <c r="U153" s="15">
        <f t="shared" si="115"/>
        <v>8.3333333333333329E-2</v>
      </c>
      <c r="V153" s="15">
        <f t="shared" si="116"/>
        <v>8.3333333333333329E-2</v>
      </c>
      <c r="W153" s="15">
        <f t="shared" si="117"/>
        <v>8.3333333333333329E-2</v>
      </c>
      <c r="X153" s="15">
        <f t="shared" si="118"/>
        <v>8.3333333333333329E-2</v>
      </c>
      <c r="Y153" s="9"/>
      <c r="Z153" s="9"/>
      <c r="AA153" s="9"/>
      <c r="AB153" s="9"/>
      <c r="AC153" s="9"/>
      <c r="AD153" s="9"/>
    </row>
    <row r="154" spans="1:30" ht="25.15" customHeight="1" x14ac:dyDescent="0.2">
      <c r="A154" s="10" t="s">
        <v>1</v>
      </c>
      <c r="B154" s="11">
        <v>1100123</v>
      </c>
      <c r="C154" s="11">
        <v>6</v>
      </c>
      <c r="D154" s="13" t="s">
        <v>244</v>
      </c>
      <c r="E154" s="13" t="s">
        <v>95</v>
      </c>
      <c r="F154" s="13" t="s">
        <v>86</v>
      </c>
      <c r="G154" s="13" t="s">
        <v>278</v>
      </c>
      <c r="H154" s="16" t="s">
        <v>271</v>
      </c>
      <c r="I154" s="15">
        <v>0</v>
      </c>
      <c r="J154" s="15"/>
      <c r="K154" s="15"/>
      <c r="L154" s="15">
        <f t="shared" si="97"/>
        <v>0</v>
      </c>
      <c r="M154" s="15">
        <f t="shared" si="84"/>
        <v>0</v>
      </c>
      <c r="N154" s="15">
        <f t="shared" si="109"/>
        <v>0</v>
      </c>
      <c r="O154" s="15">
        <f t="shared" si="110"/>
        <v>0</v>
      </c>
      <c r="P154" s="15">
        <f t="shared" si="111"/>
        <v>0</v>
      </c>
      <c r="Q154" s="15">
        <f t="shared" si="85"/>
        <v>0</v>
      </c>
      <c r="R154" s="15">
        <f t="shared" si="112"/>
        <v>0</v>
      </c>
      <c r="S154" s="15">
        <f t="shared" si="113"/>
        <v>0</v>
      </c>
      <c r="T154" s="15">
        <f t="shared" si="114"/>
        <v>0</v>
      </c>
      <c r="U154" s="15">
        <f t="shared" si="115"/>
        <v>0</v>
      </c>
      <c r="V154" s="15">
        <f t="shared" si="116"/>
        <v>0</v>
      </c>
      <c r="W154" s="15">
        <f t="shared" si="117"/>
        <v>0</v>
      </c>
      <c r="X154" s="15">
        <f t="shared" si="118"/>
        <v>0</v>
      </c>
      <c r="Y154" s="9"/>
      <c r="Z154" s="9"/>
      <c r="AA154" s="9"/>
      <c r="AB154" s="9"/>
      <c r="AC154" s="9"/>
      <c r="AD154" s="9"/>
    </row>
    <row r="155" spans="1:30" ht="25.15" customHeight="1" x14ac:dyDescent="0.2">
      <c r="A155" s="80" t="s">
        <v>1</v>
      </c>
      <c r="B155" s="81">
        <v>1100123</v>
      </c>
      <c r="C155" s="81">
        <v>6</v>
      </c>
      <c r="D155" s="82" t="s">
        <v>244</v>
      </c>
      <c r="E155" s="82" t="s">
        <v>98</v>
      </c>
      <c r="F155" s="82" t="s">
        <v>28</v>
      </c>
      <c r="G155" s="82" t="s">
        <v>279</v>
      </c>
      <c r="H155" s="85" t="s">
        <v>280</v>
      </c>
      <c r="I155" s="84">
        <v>1</v>
      </c>
      <c r="J155" s="84"/>
      <c r="K155" s="84"/>
      <c r="L155" s="84">
        <f t="shared" si="97"/>
        <v>1</v>
      </c>
      <c r="M155" s="84">
        <f t="shared" si="84"/>
        <v>8.3333333333333329E-2</v>
      </c>
      <c r="N155" s="84">
        <f t="shared" si="109"/>
        <v>8.3333333333333329E-2</v>
      </c>
      <c r="O155" s="84">
        <f t="shared" si="110"/>
        <v>8.3333333333333329E-2</v>
      </c>
      <c r="P155" s="84">
        <f t="shared" si="111"/>
        <v>8.3333333333333329E-2</v>
      </c>
      <c r="Q155" s="84">
        <f t="shared" si="85"/>
        <v>8.3333333333333329E-2</v>
      </c>
      <c r="R155" s="84">
        <f t="shared" si="112"/>
        <v>8.3333333333333329E-2</v>
      </c>
      <c r="S155" s="84">
        <f t="shared" si="113"/>
        <v>8.3333333333333329E-2</v>
      </c>
      <c r="T155" s="84">
        <f t="shared" si="114"/>
        <v>8.3333333333333329E-2</v>
      </c>
      <c r="U155" s="84">
        <f t="shared" si="115"/>
        <v>8.3333333333333329E-2</v>
      </c>
      <c r="V155" s="84">
        <f t="shared" si="116"/>
        <v>8.3333333333333329E-2</v>
      </c>
      <c r="W155" s="84">
        <f t="shared" si="117"/>
        <v>8.3333333333333329E-2</v>
      </c>
      <c r="X155" s="84">
        <f t="shared" si="118"/>
        <v>8.3333333333333329E-2</v>
      </c>
      <c r="Y155" s="9"/>
      <c r="Z155" s="9"/>
      <c r="AA155" s="9"/>
      <c r="AB155" s="9"/>
      <c r="AC155" s="9"/>
      <c r="AD155" s="9"/>
    </row>
    <row r="156" spans="1:30" ht="25.15" customHeight="1" x14ac:dyDescent="0.2">
      <c r="A156" s="80"/>
      <c r="B156" s="81"/>
      <c r="C156" s="81">
        <v>6</v>
      </c>
      <c r="D156" s="82" t="s">
        <v>244</v>
      </c>
      <c r="E156" s="82" t="s">
        <v>26</v>
      </c>
      <c r="F156" s="82"/>
      <c r="G156" s="82"/>
      <c r="H156" s="85" t="s">
        <v>281</v>
      </c>
      <c r="I156" s="84">
        <f>I157+I158</f>
        <v>143500</v>
      </c>
      <c r="J156" s="84">
        <f>J157+J158</f>
        <v>0</v>
      </c>
      <c r="K156" s="84">
        <f>K157+K158</f>
        <v>0</v>
      </c>
      <c r="L156" s="84">
        <f>L157+L158</f>
        <v>143500</v>
      </c>
      <c r="M156" s="84">
        <f t="shared" si="84"/>
        <v>11958.333333333334</v>
      </c>
      <c r="N156" s="84">
        <f t="shared" si="109"/>
        <v>11958.333333333334</v>
      </c>
      <c r="O156" s="84">
        <f t="shared" si="110"/>
        <v>11958.333333333334</v>
      </c>
      <c r="P156" s="84">
        <f t="shared" si="111"/>
        <v>11958.333333333334</v>
      </c>
      <c r="Q156" s="84">
        <f t="shared" si="85"/>
        <v>11958.333333333334</v>
      </c>
      <c r="R156" s="84">
        <f t="shared" si="112"/>
        <v>11958.333333333334</v>
      </c>
      <c r="S156" s="84">
        <f t="shared" si="113"/>
        <v>11958.333333333334</v>
      </c>
      <c r="T156" s="84">
        <f t="shared" si="114"/>
        <v>11958.333333333334</v>
      </c>
      <c r="U156" s="84">
        <f t="shared" si="115"/>
        <v>11958.333333333334</v>
      </c>
      <c r="V156" s="84">
        <f t="shared" si="116"/>
        <v>11958.333333333334</v>
      </c>
      <c r="W156" s="84">
        <f t="shared" si="117"/>
        <v>11958.333333333334</v>
      </c>
      <c r="X156" s="84">
        <f t="shared" si="118"/>
        <v>11958.333333333334</v>
      </c>
      <c r="Y156" s="9"/>
      <c r="Z156" s="9"/>
      <c r="AA156" s="9"/>
      <c r="AB156" s="9"/>
      <c r="AC156" s="9"/>
      <c r="AD156" s="9"/>
    </row>
    <row r="157" spans="1:30" ht="25.15" customHeight="1" x14ac:dyDescent="0.2">
      <c r="A157" s="80" t="s">
        <v>1</v>
      </c>
      <c r="B157" s="81">
        <v>1100123</v>
      </c>
      <c r="C157" s="81">
        <v>6</v>
      </c>
      <c r="D157" s="82" t="s">
        <v>244</v>
      </c>
      <c r="E157" s="82" t="s">
        <v>28</v>
      </c>
      <c r="F157" s="82" t="s">
        <v>28</v>
      </c>
      <c r="G157" s="82" t="s">
        <v>282</v>
      </c>
      <c r="H157" s="85" t="s">
        <v>283</v>
      </c>
      <c r="I157" s="84">
        <v>73500</v>
      </c>
      <c r="J157" s="84"/>
      <c r="K157" s="84"/>
      <c r="L157" s="84">
        <f t="shared" si="97"/>
        <v>73500</v>
      </c>
      <c r="M157" s="84">
        <f t="shared" si="84"/>
        <v>6125</v>
      </c>
      <c r="N157" s="84">
        <f t="shared" si="109"/>
        <v>6125</v>
      </c>
      <c r="O157" s="84">
        <f t="shared" si="110"/>
        <v>6125</v>
      </c>
      <c r="P157" s="84">
        <f t="shared" si="111"/>
        <v>6125</v>
      </c>
      <c r="Q157" s="84">
        <f t="shared" si="85"/>
        <v>6125</v>
      </c>
      <c r="R157" s="84">
        <f t="shared" si="112"/>
        <v>6125</v>
      </c>
      <c r="S157" s="84">
        <f t="shared" si="113"/>
        <v>6125</v>
      </c>
      <c r="T157" s="84">
        <f t="shared" si="114"/>
        <v>6125</v>
      </c>
      <c r="U157" s="84">
        <f t="shared" si="115"/>
        <v>6125</v>
      </c>
      <c r="V157" s="84">
        <f t="shared" si="116"/>
        <v>6125</v>
      </c>
      <c r="W157" s="84">
        <f t="shared" si="117"/>
        <v>6125</v>
      </c>
      <c r="X157" s="84">
        <f t="shared" si="118"/>
        <v>6125</v>
      </c>
      <c r="Y157" s="9"/>
      <c r="Z157" s="9"/>
      <c r="AA157" s="9"/>
      <c r="AB157" s="9"/>
      <c r="AC157" s="9"/>
      <c r="AD157" s="9"/>
    </row>
    <row r="158" spans="1:30" ht="25.15" customHeight="1" x14ac:dyDescent="0.2">
      <c r="A158" s="87" t="s">
        <v>1</v>
      </c>
      <c r="B158" s="88">
        <v>1100123</v>
      </c>
      <c r="C158" s="88">
        <v>6</v>
      </c>
      <c r="D158" s="89" t="s">
        <v>244</v>
      </c>
      <c r="E158" s="89" t="s">
        <v>31</v>
      </c>
      <c r="F158" s="89" t="s">
        <v>37</v>
      </c>
      <c r="G158" s="89" t="s">
        <v>284</v>
      </c>
      <c r="H158" s="90" t="s">
        <v>57</v>
      </c>
      <c r="I158" s="86">
        <v>70000</v>
      </c>
      <c r="J158" s="86"/>
      <c r="K158" s="86"/>
      <c r="L158" s="86">
        <f t="shared" si="97"/>
        <v>70000</v>
      </c>
      <c r="M158" s="86">
        <f t="shared" si="84"/>
        <v>5833.333333333333</v>
      </c>
      <c r="N158" s="86">
        <f t="shared" si="109"/>
        <v>5833.333333333333</v>
      </c>
      <c r="O158" s="86">
        <f t="shared" si="110"/>
        <v>5833.333333333333</v>
      </c>
      <c r="P158" s="86">
        <f t="shared" si="111"/>
        <v>5833.333333333333</v>
      </c>
      <c r="Q158" s="86">
        <f t="shared" si="85"/>
        <v>5833.333333333333</v>
      </c>
      <c r="R158" s="86">
        <f t="shared" si="112"/>
        <v>5833.333333333333</v>
      </c>
      <c r="S158" s="86">
        <f t="shared" si="113"/>
        <v>5833.333333333333</v>
      </c>
      <c r="T158" s="86">
        <f t="shared" si="114"/>
        <v>5833.333333333333</v>
      </c>
      <c r="U158" s="86">
        <f t="shared" si="115"/>
        <v>5833.333333333333</v>
      </c>
      <c r="V158" s="86">
        <f t="shared" si="116"/>
        <v>5833.333333333333</v>
      </c>
      <c r="W158" s="86">
        <f t="shared" si="117"/>
        <v>5833.333333333333</v>
      </c>
      <c r="X158" s="86">
        <f t="shared" si="118"/>
        <v>5833.333333333333</v>
      </c>
      <c r="Y158" s="9"/>
      <c r="Z158" s="9"/>
      <c r="AA158" s="9"/>
      <c r="AB158" s="9"/>
      <c r="AC158" s="9"/>
      <c r="AD158" s="9"/>
    </row>
    <row r="159" spans="1:30" ht="25.15" customHeight="1" x14ac:dyDescent="0.2">
      <c r="A159" s="80"/>
      <c r="B159" s="81"/>
      <c r="C159" s="81"/>
      <c r="D159" s="82" t="s">
        <v>367</v>
      </c>
      <c r="E159" s="82" t="s">
        <v>26</v>
      </c>
      <c r="F159" s="82"/>
      <c r="G159" s="82"/>
      <c r="H159" s="85" t="s">
        <v>355</v>
      </c>
      <c r="I159" s="84">
        <v>0</v>
      </c>
      <c r="J159" s="84"/>
      <c r="K159" s="84"/>
      <c r="L159" s="84">
        <f t="shared" si="97"/>
        <v>0</v>
      </c>
      <c r="M159" s="84">
        <f t="shared" si="84"/>
        <v>0</v>
      </c>
      <c r="N159" s="84">
        <f t="shared" si="109"/>
        <v>0</v>
      </c>
      <c r="O159" s="84">
        <f t="shared" si="110"/>
        <v>0</v>
      </c>
      <c r="P159" s="84">
        <f t="shared" si="111"/>
        <v>0</v>
      </c>
      <c r="Q159" s="84">
        <f t="shared" si="85"/>
        <v>0</v>
      </c>
      <c r="R159" s="84">
        <f t="shared" si="112"/>
        <v>0</v>
      </c>
      <c r="S159" s="84">
        <f t="shared" si="113"/>
        <v>0</v>
      </c>
      <c r="T159" s="84">
        <f t="shared" si="114"/>
        <v>0</v>
      </c>
      <c r="U159" s="84">
        <f t="shared" si="115"/>
        <v>0</v>
      </c>
      <c r="V159" s="84">
        <f t="shared" si="116"/>
        <v>0</v>
      </c>
      <c r="W159" s="84">
        <f t="shared" si="117"/>
        <v>0</v>
      </c>
      <c r="X159" s="84">
        <f t="shared" si="118"/>
        <v>0</v>
      </c>
      <c r="Y159" s="9"/>
      <c r="Z159" s="9"/>
      <c r="AA159" s="9"/>
      <c r="AB159" s="9"/>
      <c r="AC159" s="9"/>
      <c r="AD159" s="9"/>
    </row>
    <row r="160" spans="1:30" ht="25.15" customHeight="1" x14ac:dyDescent="0.2">
      <c r="A160" s="80"/>
      <c r="B160" s="81"/>
      <c r="C160" s="81"/>
      <c r="D160" s="82" t="s">
        <v>367</v>
      </c>
      <c r="E160" s="82" t="s">
        <v>26</v>
      </c>
      <c r="F160" s="82"/>
      <c r="G160" s="82"/>
      <c r="H160" s="85" t="s">
        <v>281</v>
      </c>
      <c r="I160" s="84">
        <v>0</v>
      </c>
      <c r="J160" s="84"/>
      <c r="K160" s="84"/>
      <c r="L160" s="84">
        <f t="shared" si="97"/>
        <v>0</v>
      </c>
      <c r="M160" s="84">
        <f t="shared" si="84"/>
        <v>0</v>
      </c>
      <c r="N160" s="84">
        <f t="shared" si="109"/>
        <v>0</v>
      </c>
      <c r="O160" s="84">
        <f t="shared" si="110"/>
        <v>0</v>
      </c>
      <c r="P160" s="84">
        <f t="shared" si="111"/>
        <v>0</v>
      </c>
      <c r="Q160" s="84">
        <f t="shared" si="85"/>
        <v>0</v>
      </c>
      <c r="R160" s="84">
        <f t="shared" si="112"/>
        <v>0</v>
      </c>
      <c r="S160" s="84">
        <f t="shared" si="113"/>
        <v>0</v>
      </c>
      <c r="T160" s="84">
        <f t="shared" si="114"/>
        <v>0</v>
      </c>
      <c r="U160" s="84">
        <f t="shared" si="115"/>
        <v>0</v>
      </c>
      <c r="V160" s="84">
        <f t="shared" si="116"/>
        <v>0</v>
      </c>
      <c r="W160" s="84">
        <f t="shared" si="117"/>
        <v>0</v>
      </c>
      <c r="X160" s="84">
        <f t="shared" si="118"/>
        <v>0</v>
      </c>
      <c r="Y160" s="9"/>
      <c r="Z160" s="9"/>
      <c r="AA160" s="9"/>
      <c r="AB160" s="9"/>
      <c r="AC160" s="9"/>
      <c r="AD160" s="9"/>
    </row>
    <row r="161" spans="1:46" ht="25.15" customHeight="1" x14ac:dyDescent="0.2">
      <c r="A161" s="80"/>
      <c r="B161" s="81"/>
      <c r="C161" s="81"/>
      <c r="D161" s="82" t="s">
        <v>368</v>
      </c>
      <c r="E161" s="82" t="s">
        <v>26</v>
      </c>
      <c r="F161" s="82"/>
      <c r="G161" s="82"/>
      <c r="H161" s="91" t="s">
        <v>356</v>
      </c>
      <c r="I161" s="84">
        <v>0</v>
      </c>
      <c r="J161" s="84"/>
      <c r="K161" s="84"/>
      <c r="L161" s="84">
        <f t="shared" si="97"/>
        <v>0</v>
      </c>
      <c r="M161" s="84">
        <f t="shared" si="84"/>
        <v>0</v>
      </c>
      <c r="N161" s="84">
        <f t="shared" si="109"/>
        <v>0</v>
      </c>
      <c r="O161" s="84">
        <f t="shared" si="110"/>
        <v>0</v>
      </c>
      <c r="P161" s="84">
        <f t="shared" si="111"/>
        <v>0</v>
      </c>
      <c r="Q161" s="84">
        <f t="shared" si="85"/>
        <v>0</v>
      </c>
      <c r="R161" s="84">
        <f t="shared" si="112"/>
        <v>0</v>
      </c>
      <c r="S161" s="84">
        <f t="shared" si="113"/>
        <v>0</v>
      </c>
      <c r="T161" s="84">
        <f t="shared" si="114"/>
        <v>0</v>
      </c>
      <c r="U161" s="84">
        <f t="shared" si="115"/>
        <v>0</v>
      </c>
      <c r="V161" s="84">
        <f t="shared" si="116"/>
        <v>0</v>
      </c>
      <c r="W161" s="84">
        <f t="shared" si="117"/>
        <v>0</v>
      </c>
      <c r="X161" s="84">
        <f t="shared" si="118"/>
        <v>0</v>
      </c>
      <c r="Y161" s="9"/>
      <c r="Z161" s="9"/>
      <c r="AA161" s="9"/>
      <c r="AB161" s="9"/>
      <c r="AC161" s="9"/>
      <c r="AD161" s="9"/>
    </row>
    <row r="162" spans="1:46" ht="38.25" customHeight="1" x14ac:dyDescent="0.2">
      <c r="A162" s="80"/>
      <c r="B162" s="81"/>
      <c r="C162" s="81">
        <v>7</v>
      </c>
      <c r="D162" s="82" t="s">
        <v>357</v>
      </c>
      <c r="E162" s="82" t="s">
        <v>26</v>
      </c>
      <c r="F162" s="82"/>
      <c r="G162" s="82"/>
      <c r="H162" s="91" t="s">
        <v>369</v>
      </c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9"/>
      <c r="Z162" s="9"/>
      <c r="AA162" s="9"/>
      <c r="AB162" s="9"/>
      <c r="AC162" s="9"/>
      <c r="AD162" s="9"/>
    </row>
    <row r="163" spans="1:46" ht="25.15" customHeight="1" x14ac:dyDescent="0.2">
      <c r="A163" s="80"/>
      <c r="B163" s="81"/>
      <c r="C163" s="81"/>
      <c r="D163" s="82" t="s">
        <v>357</v>
      </c>
      <c r="E163" s="82" t="s">
        <v>26</v>
      </c>
      <c r="F163" s="82"/>
      <c r="G163" s="82"/>
      <c r="H163" s="91" t="s">
        <v>366</v>
      </c>
      <c r="I163" s="84">
        <v>0</v>
      </c>
      <c r="J163" s="84"/>
      <c r="K163" s="84"/>
      <c r="L163" s="84">
        <f t="shared" si="97"/>
        <v>0</v>
      </c>
      <c r="M163" s="84">
        <f t="shared" si="84"/>
        <v>0</v>
      </c>
      <c r="N163" s="84">
        <f t="shared" si="109"/>
        <v>0</v>
      </c>
      <c r="O163" s="84">
        <f t="shared" si="110"/>
        <v>0</v>
      </c>
      <c r="P163" s="84">
        <f t="shared" si="111"/>
        <v>0</v>
      </c>
      <c r="Q163" s="84">
        <f t="shared" si="85"/>
        <v>0</v>
      </c>
      <c r="R163" s="84">
        <f t="shared" si="112"/>
        <v>0</v>
      </c>
      <c r="S163" s="84">
        <f t="shared" si="113"/>
        <v>0</v>
      </c>
      <c r="T163" s="84">
        <f t="shared" si="114"/>
        <v>0</v>
      </c>
      <c r="U163" s="84">
        <f t="shared" si="115"/>
        <v>0</v>
      </c>
      <c r="V163" s="84">
        <f t="shared" si="116"/>
        <v>0</v>
      </c>
      <c r="W163" s="84">
        <f t="shared" si="117"/>
        <v>0</v>
      </c>
      <c r="X163" s="84">
        <f t="shared" si="118"/>
        <v>0</v>
      </c>
      <c r="Y163" s="9"/>
      <c r="Z163" s="9"/>
      <c r="AA163" s="9"/>
      <c r="AB163" s="9"/>
      <c r="AC163" s="9"/>
      <c r="AD163" s="9"/>
    </row>
    <row r="164" spans="1:46" ht="25.15" customHeight="1" x14ac:dyDescent="0.2">
      <c r="A164" s="80"/>
      <c r="B164" s="81"/>
      <c r="C164" s="81"/>
      <c r="D164" s="82" t="s">
        <v>358</v>
      </c>
      <c r="E164" s="82" t="s">
        <v>26</v>
      </c>
      <c r="F164" s="82"/>
      <c r="G164" s="82"/>
      <c r="H164" s="91" t="s">
        <v>370</v>
      </c>
      <c r="I164" s="84">
        <v>0</v>
      </c>
      <c r="J164" s="84"/>
      <c r="K164" s="84"/>
      <c r="L164" s="84">
        <f t="shared" si="97"/>
        <v>0</v>
      </c>
      <c r="M164" s="84">
        <f t="shared" si="84"/>
        <v>0</v>
      </c>
      <c r="N164" s="84">
        <f t="shared" si="109"/>
        <v>0</v>
      </c>
      <c r="O164" s="84">
        <f t="shared" si="110"/>
        <v>0</v>
      </c>
      <c r="P164" s="84">
        <f t="shared" si="111"/>
        <v>0</v>
      </c>
      <c r="Q164" s="84">
        <f t="shared" si="85"/>
        <v>0</v>
      </c>
      <c r="R164" s="84">
        <f t="shared" si="112"/>
        <v>0</v>
      </c>
      <c r="S164" s="84">
        <f t="shared" si="113"/>
        <v>0</v>
      </c>
      <c r="T164" s="84">
        <f t="shared" si="114"/>
        <v>0</v>
      </c>
      <c r="U164" s="84">
        <f t="shared" si="115"/>
        <v>0</v>
      </c>
      <c r="V164" s="84">
        <f t="shared" si="116"/>
        <v>0</v>
      </c>
      <c r="W164" s="84">
        <f t="shared" si="117"/>
        <v>0</v>
      </c>
      <c r="X164" s="84">
        <f t="shared" si="118"/>
        <v>0</v>
      </c>
      <c r="Y164" s="9"/>
      <c r="Z164" s="9"/>
      <c r="AA164" s="9"/>
      <c r="AB164" s="9"/>
      <c r="AC164" s="9"/>
      <c r="AD164" s="9"/>
    </row>
    <row r="165" spans="1:46" ht="25.15" customHeight="1" x14ac:dyDescent="0.2">
      <c r="A165" s="80"/>
      <c r="B165" s="81"/>
      <c r="C165" s="81"/>
      <c r="D165" s="82" t="s">
        <v>359</v>
      </c>
      <c r="E165" s="82" t="s">
        <v>26</v>
      </c>
      <c r="F165" s="82"/>
      <c r="G165" s="82"/>
      <c r="H165" s="91" t="s">
        <v>371</v>
      </c>
      <c r="I165" s="84">
        <v>0</v>
      </c>
      <c r="J165" s="84"/>
      <c r="K165" s="84"/>
      <c r="L165" s="84">
        <f t="shared" si="97"/>
        <v>0</v>
      </c>
      <c r="M165" s="84">
        <f t="shared" si="84"/>
        <v>0</v>
      </c>
      <c r="N165" s="84">
        <f t="shared" si="109"/>
        <v>0</v>
      </c>
      <c r="O165" s="84">
        <f t="shared" si="110"/>
        <v>0</v>
      </c>
      <c r="P165" s="84">
        <f t="shared" si="111"/>
        <v>0</v>
      </c>
      <c r="Q165" s="84">
        <f t="shared" si="85"/>
        <v>0</v>
      </c>
      <c r="R165" s="84">
        <f t="shared" si="112"/>
        <v>0</v>
      </c>
      <c r="S165" s="84">
        <f t="shared" si="113"/>
        <v>0</v>
      </c>
      <c r="T165" s="84">
        <f t="shared" si="114"/>
        <v>0</v>
      </c>
      <c r="U165" s="84">
        <f t="shared" si="115"/>
        <v>0</v>
      </c>
      <c r="V165" s="84">
        <f t="shared" si="116"/>
        <v>0</v>
      </c>
      <c r="W165" s="84">
        <f t="shared" si="117"/>
        <v>0</v>
      </c>
      <c r="X165" s="84">
        <f t="shared" si="118"/>
        <v>0</v>
      </c>
      <c r="Y165" s="9"/>
      <c r="Z165" s="9"/>
      <c r="AA165" s="9"/>
      <c r="AB165" s="9"/>
      <c r="AC165" s="9"/>
      <c r="AD165" s="9"/>
    </row>
    <row r="166" spans="1:46" ht="25.15" customHeight="1" x14ac:dyDescent="0.2">
      <c r="A166" s="80"/>
      <c r="B166" s="81"/>
      <c r="C166" s="81"/>
      <c r="D166" s="82" t="s">
        <v>360</v>
      </c>
      <c r="E166" s="82" t="s">
        <v>26</v>
      </c>
      <c r="F166" s="82"/>
      <c r="G166" s="82"/>
      <c r="H166" s="91" t="s">
        <v>372</v>
      </c>
      <c r="I166" s="84">
        <v>0</v>
      </c>
      <c r="J166" s="84"/>
      <c r="K166" s="84"/>
      <c r="L166" s="84">
        <f t="shared" si="97"/>
        <v>0</v>
      </c>
      <c r="M166" s="84">
        <f t="shared" si="84"/>
        <v>0</v>
      </c>
      <c r="N166" s="84">
        <f t="shared" si="109"/>
        <v>0</v>
      </c>
      <c r="O166" s="84">
        <f t="shared" si="110"/>
        <v>0</v>
      </c>
      <c r="P166" s="84">
        <f t="shared" si="111"/>
        <v>0</v>
      </c>
      <c r="Q166" s="84">
        <f t="shared" si="85"/>
        <v>0</v>
      </c>
      <c r="R166" s="84">
        <f t="shared" si="112"/>
        <v>0</v>
      </c>
      <c r="S166" s="84">
        <f t="shared" si="113"/>
        <v>0</v>
      </c>
      <c r="T166" s="84">
        <f t="shared" si="114"/>
        <v>0</v>
      </c>
      <c r="U166" s="84">
        <f t="shared" si="115"/>
        <v>0</v>
      </c>
      <c r="V166" s="84">
        <f t="shared" si="116"/>
        <v>0</v>
      </c>
      <c r="W166" s="84">
        <f t="shared" si="117"/>
        <v>0</v>
      </c>
      <c r="X166" s="84">
        <f t="shared" si="118"/>
        <v>0</v>
      </c>
      <c r="Y166" s="9"/>
      <c r="Z166" s="9"/>
      <c r="AA166" s="9"/>
      <c r="AB166" s="9"/>
      <c r="AC166" s="9"/>
      <c r="AD166" s="9"/>
    </row>
    <row r="167" spans="1:46" ht="35.25" customHeight="1" x14ac:dyDescent="0.2">
      <c r="A167" s="80"/>
      <c r="B167" s="81"/>
      <c r="C167" s="81"/>
      <c r="D167" s="82" t="s">
        <v>361</v>
      </c>
      <c r="E167" s="82" t="s">
        <v>26</v>
      </c>
      <c r="F167" s="82"/>
      <c r="G167" s="82"/>
      <c r="H167" s="91" t="s">
        <v>373</v>
      </c>
      <c r="I167" s="84">
        <v>0</v>
      </c>
      <c r="J167" s="84"/>
      <c r="K167" s="84"/>
      <c r="L167" s="84">
        <f t="shared" si="97"/>
        <v>0</v>
      </c>
      <c r="M167" s="84">
        <f t="shared" si="84"/>
        <v>0</v>
      </c>
      <c r="N167" s="84">
        <f t="shared" si="109"/>
        <v>0</v>
      </c>
      <c r="O167" s="84">
        <f t="shared" si="110"/>
        <v>0</v>
      </c>
      <c r="P167" s="84">
        <f t="shared" si="111"/>
        <v>0</v>
      </c>
      <c r="Q167" s="84">
        <f t="shared" si="85"/>
        <v>0</v>
      </c>
      <c r="R167" s="84">
        <f t="shared" si="112"/>
        <v>0</v>
      </c>
      <c r="S167" s="84">
        <f t="shared" si="113"/>
        <v>0</v>
      </c>
      <c r="T167" s="84">
        <f t="shared" si="114"/>
        <v>0</v>
      </c>
      <c r="U167" s="84">
        <f t="shared" si="115"/>
        <v>0</v>
      </c>
      <c r="V167" s="84">
        <f t="shared" si="116"/>
        <v>0</v>
      </c>
      <c r="W167" s="84">
        <f t="shared" si="117"/>
        <v>0</v>
      </c>
      <c r="X167" s="84">
        <f t="shared" si="118"/>
        <v>0</v>
      </c>
      <c r="Y167" s="9"/>
      <c r="Z167" s="9"/>
      <c r="AA167" s="9"/>
      <c r="AB167" s="9"/>
      <c r="AC167" s="9"/>
      <c r="AD167" s="9"/>
    </row>
    <row r="168" spans="1:46" ht="36.75" customHeight="1" x14ac:dyDescent="0.2">
      <c r="A168" s="80"/>
      <c r="B168" s="81"/>
      <c r="C168" s="81"/>
      <c r="D168" s="82" t="s">
        <v>362</v>
      </c>
      <c r="E168" s="82" t="s">
        <v>26</v>
      </c>
      <c r="F168" s="82"/>
      <c r="G168" s="82"/>
      <c r="H168" s="91" t="s">
        <v>374</v>
      </c>
      <c r="I168" s="84">
        <v>0</v>
      </c>
      <c r="J168" s="84"/>
      <c r="K168" s="84"/>
      <c r="L168" s="84">
        <f t="shared" si="97"/>
        <v>0</v>
      </c>
      <c r="M168" s="84">
        <f t="shared" si="84"/>
        <v>0</v>
      </c>
      <c r="N168" s="84">
        <f t="shared" si="109"/>
        <v>0</v>
      </c>
      <c r="O168" s="84">
        <f t="shared" si="110"/>
        <v>0</v>
      </c>
      <c r="P168" s="84">
        <f t="shared" si="111"/>
        <v>0</v>
      </c>
      <c r="Q168" s="84">
        <f t="shared" si="85"/>
        <v>0</v>
      </c>
      <c r="R168" s="84">
        <f t="shared" si="112"/>
        <v>0</v>
      </c>
      <c r="S168" s="84">
        <f t="shared" si="113"/>
        <v>0</v>
      </c>
      <c r="T168" s="84">
        <f t="shared" si="114"/>
        <v>0</v>
      </c>
      <c r="U168" s="84">
        <f t="shared" si="115"/>
        <v>0</v>
      </c>
      <c r="V168" s="84">
        <f t="shared" si="116"/>
        <v>0</v>
      </c>
      <c r="W168" s="84">
        <f t="shared" si="117"/>
        <v>0</v>
      </c>
      <c r="X168" s="84">
        <f t="shared" si="118"/>
        <v>0</v>
      </c>
      <c r="Y168" s="9"/>
      <c r="Z168" s="9"/>
      <c r="AA168" s="9"/>
      <c r="AB168" s="9"/>
      <c r="AC168" s="9"/>
      <c r="AD168" s="9"/>
    </row>
    <row r="169" spans="1:46" ht="27" customHeight="1" x14ac:dyDescent="0.2">
      <c r="A169" s="80"/>
      <c r="B169" s="81"/>
      <c r="C169" s="81"/>
      <c r="D169" s="82" t="s">
        <v>363</v>
      </c>
      <c r="E169" s="82" t="s">
        <v>26</v>
      </c>
      <c r="F169" s="82"/>
      <c r="G169" s="82"/>
      <c r="H169" s="91" t="s">
        <v>375</v>
      </c>
      <c r="I169" s="84">
        <v>0</v>
      </c>
      <c r="J169" s="84"/>
      <c r="K169" s="84"/>
      <c r="L169" s="84">
        <f t="shared" si="97"/>
        <v>0</v>
      </c>
      <c r="M169" s="84">
        <f t="shared" si="84"/>
        <v>0</v>
      </c>
      <c r="N169" s="84">
        <f t="shared" si="109"/>
        <v>0</v>
      </c>
      <c r="O169" s="84">
        <f t="shared" si="110"/>
        <v>0</v>
      </c>
      <c r="P169" s="84">
        <f t="shared" si="111"/>
        <v>0</v>
      </c>
      <c r="Q169" s="84">
        <f t="shared" si="85"/>
        <v>0</v>
      </c>
      <c r="R169" s="84">
        <f t="shared" si="112"/>
        <v>0</v>
      </c>
      <c r="S169" s="84">
        <f t="shared" si="113"/>
        <v>0</v>
      </c>
      <c r="T169" s="84">
        <f t="shared" si="114"/>
        <v>0</v>
      </c>
      <c r="U169" s="84">
        <f t="shared" si="115"/>
        <v>0</v>
      </c>
      <c r="V169" s="84">
        <f t="shared" si="116"/>
        <v>0</v>
      </c>
      <c r="W169" s="84">
        <f t="shared" si="117"/>
        <v>0</v>
      </c>
      <c r="X169" s="84">
        <f t="shared" si="118"/>
        <v>0</v>
      </c>
      <c r="Y169" s="9"/>
      <c r="Z169" s="9"/>
      <c r="AA169" s="9"/>
      <c r="AB169" s="9"/>
      <c r="AC169" s="9"/>
      <c r="AD169" s="9"/>
    </row>
    <row r="170" spans="1:46" ht="25.15" customHeight="1" x14ac:dyDescent="0.2">
      <c r="A170" s="80"/>
      <c r="B170" s="81"/>
      <c r="C170" s="81"/>
      <c r="D170" s="82" t="s">
        <v>364</v>
      </c>
      <c r="E170" s="82" t="s">
        <v>26</v>
      </c>
      <c r="F170" s="82"/>
      <c r="G170" s="82"/>
      <c r="H170" s="91" t="s">
        <v>376</v>
      </c>
      <c r="I170" s="84">
        <v>0</v>
      </c>
      <c r="J170" s="84"/>
      <c r="K170" s="84"/>
      <c r="L170" s="84">
        <f t="shared" si="97"/>
        <v>0</v>
      </c>
      <c r="M170" s="84">
        <f t="shared" si="84"/>
        <v>0</v>
      </c>
      <c r="N170" s="84">
        <f t="shared" si="109"/>
        <v>0</v>
      </c>
      <c r="O170" s="84">
        <f t="shared" si="110"/>
        <v>0</v>
      </c>
      <c r="P170" s="84">
        <f t="shared" si="111"/>
        <v>0</v>
      </c>
      <c r="Q170" s="84">
        <f t="shared" si="85"/>
        <v>0</v>
      </c>
      <c r="R170" s="84">
        <f t="shared" si="112"/>
        <v>0</v>
      </c>
      <c r="S170" s="84">
        <f t="shared" si="113"/>
        <v>0</v>
      </c>
      <c r="T170" s="84">
        <f t="shared" si="114"/>
        <v>0</v>
      </c>
      <c r="U170" s="84">
        <f t="shared" si="115"/>
        <v>0</v>
      </c>
      <c r="V170" s="84">
        <f t="shared" si="116"/>
        <v>0</v>
      </c>
      <c r="W170" s="84">
        <f t="shared" si="117"/>
        <v>0</v>
      </c>
      <c r="X170" s="84">
        <f t="shared" si="118"/>
        <v>0</v>
      </c>
      <c r="Y170" s="9"/>
      <c r="Z170" s="9"/>
      <c r="AA170" s="9"/>
      <c r="AB170" s="9"/>
      <c r="AC170" s="9"/>
      <c r="AD170" s="9"/>
    </row>
    <row r="171" spans="1:46" ht="25.15" customHeight="1" thickBot="1" x14ac:dyDescent="0.25">
      <c r="A171" s="80"/>
      <c r="B171" s="81"/>
      <c r="C171" s="81"/>
      <c r="D171" s="82" t="s">
        <v>365</v>
      </c>
      <c r="E171" s="82" t="s">
        <v>26</v>
      </c>
      <c r="F171" s="82"/>
      <c r="G171" s="82"/>
      <c r="H171" s="91" t="s">
        <v>377</v>
      </c>
      <c r="I171" s="84">
        <v>0</v>
      </c>
      <c r="J171" s="84"/>
      <c r="K171" s="84"/>
      <c r="L171" s="84">
        <f t="shared" si="97"/>
        <v>0</v>
      </c>
      <c r="M171" s="84">
        <f t="shared" si="84"/>
        <v>0</v>
      </c>
      <c r="N171" s="84">
        <f t="shared" si="109"/>
        <v>0</v>
      </c>
      <c r="O171" s="84">
        <f t="shared" si="110"/>
        <v>0</v>
      </c>
      <c r="P171" s="84">
        <f t="shared" si="111"/>
        <v>0</v>
      </c>
      <c r="Q171" s="84">
        <f t="shared" si="85"/>
        <v>0</v>
      </c>
      <c r="R171" s="84">
        <f t="shared" si="112"/>
        <v>0</v>
      </c>
      <c r="S171" s="84">
        <f t="shared" si="113"/>
        <v>0</v>
      </c>
      <c r="T171" s="84">
        <f t="shared" si="114"/>
        <v>0</v>
      </c>
      <c r="U171" s="84">
        <f t="shared" si="115"/>
        <v>0</v>
      </c>
      <c r="V171" s="84">
        <f t="shared" si="116"/>
        <v>0</v>
      </c>
      <c r="W171" s="84">
        <f t="shared" si="117"/>
        <v>0</v>
      </c>
      <c r="X171" s="84">
        <f t="shared" si="118"/>
        <v>0</v>
      </c>
      <c r="Y171" s="9"/>
      <c r="Z171" s="9"/>
      <c r="AA171" s="9"/>
      <c r="AB171" s="9"/>
      <c r="AC171" s="9"/>
      <c r="AD171" s="9"/>
    </row>
    <row r="172" spans="1:46" ht="25.15" customHeight="1" thickBot="1" x14ac:dyDescent="0.25">
      <c r="A172" s="44"/>
      <c r="B172" s="45"/>
      <c r="C172" s="45"/>
      <c r="D172" s="45"/>
      <c r="E172" s="1"/>
      <c r="F172" s="45"/>
      <c r="G172" s="45"/>
      <c r="H172" s="76" t="s">
        <v>285</v>
      </c>
      <c r="I172" s="46">
        <f>I133+I136+I138+I150+I156+I155+I159+I160+I161+I163+I164+I165+I166+I167+I168+I169+I170+I171</f>
        <v>2899242</v>
      </c>
      <c r="J172" s="47">
        <f t="shared" ref="J172:L172" si="119">J133+J136+J138+J150+J156+J155</f>
        <v>0</v>
      </c>
      <c r="K172" s="48">
        <f t="shared" si="119"/>
        <v>0</v>
      </c>
      <c r="L172" s="48">
        <f t="shared" si="119"/>
        <v>2899242</v>
      </c>
      <c r="M172" s="49">
        <f t="shared" si="84"/>
        <v>241603.5</v>
      </c>
      <c r="N172" s="49">
        <f t="shared" si="109"/>
        <v>241603.5</v>
      </c>
      <c r="O172" s="49">
        <f t="shared" si="110"/>
        <v>241603.5</v>
      </c>
      <c r="P172" s="49">
        <f t="shared" si="111"/>
        <v>241603.5</v>
      </c>
      <c r="Q172" s="49">
        <f t="shared" si="85"/>
        <v>241603.5</v>
      </c>
      <c r="R172" s="49">
        <f t="shared" si="112"/>
        <v>241603.5</v>
      </c>
      <c r="S172" s="49">
        <f t="shared" si="113"/>
        <v>241603.5</v>
      </c>
      <c r="T172" s="49">
        <f t="shared" si="114"/>
        <v>241603.5</v>
      </c>
      <c r="U172" s="49">
        <f t="shared" si="115"/>
        <v>241603.5</v>
      </c>
      <c r="V172" s="49">
        <f t="shared" si="116"/>
        <v>241603.5</v>
      </c>
      <c r="W172" s="49">
        <f t="shared" si="117"/>
        <v>241603.5</v>
      </c>
      <c r="X172" s="50">
        <f t="shared" si="118"/>
        <v>241603.5</v>
      </c>
      <c r="Y172" s="9"/>
      <c r="Z172" s="9"/>
      <c r="AA172" s="9"/>
      <c r="AB172" s="9"/>
      <c r="AC172" s="9"/>
      <c r="AD172" s="9"/>
    </row>
    <row r="173" spans="1:46" ht="44.25" customHeight="1" x14ac:dyDescent="0.2">
      <c r="A173" s="10"/>
      <c r="B173" s="11"/>
      <c r="C173" s="12">
        <v>8</v>
      </c>
      <c r="D173" s="13" t="s">
        <v>26</v>
      </c>
      <c r="E173" s="13" t="s">
        <v>26</v>
      </c>
      <c r="F173" s="13"/>
      <c r="G173" s="13"/>
      <c r="H173" s="55" t="s">
        <v>286</v>
      </c>
      <c r="I173" s="36"/>
      <c r="J173" s="16"/>
      <c r="K173" s="16"/>
      <c r="L173" s="1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</row>
    <row r="174" spans="1:46" ht="25.15" customHeight="1" x14ac:dyDescent="0.2">
      <c r="A174" s="80"/>
      <c r="B174" s="81"/>
      <c r="C174" s="81">
        <v>8</v>
      </c>
      <c r="D174" s="82" t="s">
        <v>287</v>
      </c>
      <c r="E174" s="82" t="s">
        <v>26</v>
      </c>
      <c r="F174" s="82"/>
      <c r="G174" s="82"/>
      <c r="H174" s="83" t="s">
        <v>5</v>
      </c>
      <c r="I174" s="84">
        <f>SUM(I175:I180)</f>
        <v>151722674.48999998</v>
      </c>
      <c r="J174" s="84">
        <f>SUM(J175:J180)</f>
        <v>0</v>
      </c>
      <c r="K174" s="84">
        <f>SUM(K175:K180)</f>
        <v>0</v>
      </c>
      <c r="L174" s="84">
        <f>SUM(L175:L180)</f>
        <v>151722674.48999998</v>
      </c>
      <c r="M174" s="84">
        <f t="shared" ref="M174:M202" si="120">I174/12</f>
        <v>12643556.207499998</v>
      </c>
      <c r="N174" s="84">
        <f t="shared" ref="N174:N208" si="121">I174/12</f>
        <v>12643556.207499998</v>
      </c>
      <c r="O174" s="84">
        <f t="shared" ref="O174:O208" si="122">I174/12</f>
        <v>12643556.207499998</v>
      </c>
      <c r="P174" s="84">
        <f t="shared" ref="P174:P208" si="123">I174/12</f>
        <v>12643556.207499998</v>
      </c>
      <c r="Q174" s="84">
        <f t="shared" ref="Q174:Q208" si="124">L174/12</f>
        <v>12643556.207499998</v>
      </c>
      <c r="R174" s="84">
        <f t="shared" ref="R174:R208" si="125">I174/12</f>
        <v>12643556.207499998</v>
      </c>
      <c r="S174" s="84">
        <f t="shared" ref="S174:S202" si="126">I174/12</f>
        <v>12643556.207499998</v>
      </c>
      <c r="T174" s="84">
        <f t="shared" ref="T174:T208" si="127">I174/12</f>
        <v>12643556.207499998</v>
      </c>
      <c r="U174" s="84">
        <f t="shared" ref="U174:U208" si="128">I174/12</f>
        <v>12643556.207499998</v>
      </c>
      <c r="V174" s="84">
        <f t="shared" ref="V174:V208" si="129">I174/12</f>
        <v>12643556.207499998</v>
      </c>
      <c r="W174" s="84">
        <f t="shared" ref="W174:W208" si="130">I174/12</f>
        <v>12643556.207499998</v>
      </c>
      <c r="X174" s="84">
        <f t="shared" ref="X174:X208" si="131">I174/12</f>
        <v>12643556.207499998</v>
      </c>
      <c r="Y174" s="56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</row>
    <row r="175" spans="1:46" ht="25.15" customHeight="1" x14ac:dyDescent="0.2">
      <c r="A175" s="10" t="s">
        <v>1</v>
      </c>
      <c r="B175" s="11">
        <v>1500123</v>
      </c>
      <c r="C175" s="11">
        <v>8</v>
      </c>
      <c r="D175" s="13" t="s">
        <v>287</v>
      </c>
      <c r="E175" s="13" t="s">
        <v>28</v>
      </c>
      <c r="F175" s="13" t="s">
        <v>26</v>
      </c>
      <c r="G175" s="13" t="s">
        <v>288</v>
      </c>
      <c r="H175" s="52" t="s">
        <v>289</v>
      </c>
      <c r="I175" s="15">
        <f>96811715.32+2521363.58-168633.86</f>
        <v>99164445.039999992</v>
      </c>
      <c r="J175" s="16"/>
      <c r="K175" s="16"/>
      <c r="L175" s="15">
        <f>I175+J175-K175</f>
        <v>99164445.039999992</v>
      </c>
      <c r="M175" s="15">
        <f t="shared" si="120"/>
        <v>8263703.7533333329</v>
      </c>
      <c r="N175" s="15">
        <f t="shared" si="121"/>
        <v>8263703.7533333329</v>
      </c>
      <c r="O175" s="15">
        <f t="shared" si="122"/>
        <v>8263703.7533333329</v>
      </c>
      <c r="P175" s="15">
        <f t="shared" si="123"/>
        <v>8263703.7533333329</v>
      </c>
      <c r="Q175" s="15">
        <f t="shared" si="124"/>
        <v>8263703.7533333329</v>
      </c>
      <c r="R175" s="15">
        <f t="shared" si="125"/>
        <v>8263703.7533333329</v>
      </c>
      <c r="S175" s="15">
        <f t="shared" si="126"/>
        <v>8263703.7533333329</v>
      </c>
      <c r="T175" s="15">
        <f t="shared" si="127"/>
        <v>8263703.7533333329</v>
      </c>
      <c r="U175" s="15">
        <f t="shared" si="128"/>
        <v>8263703.7533333329</v>
      </c>
      <c r="V175" s="15">
        <f t="shared" si="129"/>
        <v>8263703.7533333329</v>
      </c>
      <c r="W175" s="15">
        <f t="shared" si="130"/>
        <v>8263703.7533333329</v>
      </c>
      <c r="X175" s="15">
        <f t="shared" si="131"/>
        <v>8263703.7533333329</v>
      </c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</row>
    <row r="176" spans="1:46" ht="25.15" customHeight="1" x14ac:dyDescent="0.2">
      <c r="A176" s="10" t="s">
        <v>1</v>
      </c>
      <c r="B176" s="11">
        <v>1500123</v>
      </c>
      <c r="C176" s="11">
        <v>8</v>
      </c>
      <c r="D176" s="13" t="s">
        <v>287</v>
      </c>
      <c r="E176" s="13" t="s">
        <v>37</v>
      </c>
      <c r="F176" s="13" t="s">
        <v>26</v>
      </c>
      <c r="G176" s="13" t="s">
        <v>290</v>
      </c>
      <c r="H176" s="16" t="s">
        <v>291</v>
      </c>
      <c r="I176" s="15">
        <v>26136551.600000001</v>
      </c>
      <c r="J176" s="16"/>
      <c r="K176" s="16"/>
      <c r="L176" s="15">
        <f t="shared" ref="L176:L190" si="132">I176+J176-K176</f>
        <v>26136551.600000001</v>
      </c>
      <c r="M176" s="15">
        <f t="shared" si="120"/>
        <v>2178045.9666666668</v>
      </c>
      <c r="N176" s="15">
        <f t="shared" si="121"/>
        <v>2178045.9666666668</v>
      </c>
      <c r="O176" s="15">
        <f t="shared" si="122"/>
        <v>2178045.9666666668</v>
      </c>
      <c r="P176" s="15">
        <f t="shared" si="123"/>
        <v>2178045.9666666668</v>
      </c>
      <c r="Q176" s="15">
        <f t="shared" si="124"/>
        <v>2178045.9666666668</v>
      </c>
      <c r="R176" s="15">
        <f t="shared" si="125"/>
        <v>2178045.9666666668</v>
      </c>
      <c r="S176" s="15">
        <f t="shared" si="126"/>
        <v>2178045.9666666668</v>
      </c>
      <c r="T176" s="15">
        <f t="shared" si="127"/>
        <v>2178045.9666666668</v>
      </c>
      <c r="U176" s="15">
        <f t="shared" si="128"/>
        <v>2178045.9666666668</v>
      </c>
      <c r="V176" s="15">
        <f t="shared" si="129"/>
        <v>2178045.9666666668</v>
      </c>
      <c r="W176" s="15">
        <f t="shared" si="130"/>
        <v>2178045.9666666668</v>
      </c>
      <c r="X176" s="15">
        <f t="shared" si="131"/>
        <v>2178045.9666666668</v>
      </c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</row>
    <row r="177" spans="1:46" ht="25.15" customHeight="1" x14ac:dyDescent="0.2">
      <c r="A177" s="10" t="s">
        <v>1</v>
      </c>
      <c r="B177" s="11">
        <v>1500123</v>
      </c>
      <c r="C177" s="11">
        <v>8</v>
      </c>
      <c r="D177" s="13" t="s">
        <v>287</v>
      </c>
      <c r="E177" s="13" t="s">
        <v>31</v>
      </c>
      <c r="F177" s="13" t="s">
        <v>26</v>
      </c>
      <c r="G177" s="13" t="s">
        <v>292</v>
      </c>
      <c r="H177" s="16" t="s">
        <v>293</v>
      </c>
      <c r="I177" s="15">
        <v>8034695.9500000002</v>
      </c>
      <c r="J177" s="16"/>
      <c r="K177" s="16"/>
      <c r="L177" s="15">
        <f t="shared" si="132"/>
        <v>8034695.9500000002</v>
      </c>
      <c r="M177" s="15">
        <f t="shared" si="120"/>
        <v>669557.99583333335</v>
      </c>
      <c r="N177" s="15">
        <f t="shared" si="121"/>
        <v>669557.99583333335</v>
      </c>
      <c r="O177" s="15">
        <f t="shared" si="122"/>
        <v>669557.99583333335</v>
      </c>
      <c r="P177" s="15">
        <f t="shared" si="123"/>
        <v>669557.99583333335</v>
      </c>
      <c r="Q177" s="15">
        <f t="shared" si="124"/>
        <v>669557.99583333335</v>
      </c>
      <c r="R177" s="15">
        <f t="shared" si="125"/>
        <v>669557.99583333335</v>
      </c>
      <c r="S177" s="15">
        <f t="shared" si="126"/>
        <v>669557.99583333335</v>
      </c>
      <c r="T177" s="15">
        <f t="shared" si="127"/>
        <v>669557.99583333335</v>
      </c>
      <c r="U177" s="15">
        <f t="shared" si="128"/>
        <v>669557.99583333335</v>
      </c>
      <c r="V177" s="15">
        <f t="shared" si="129"/>
        <v>669557.99583333335</v>
      </c>
      <c r="W177" s="15">
        <f t="shared" si="130"/>
        <v>669557.99583333335</v>
      </c>
      <c r="X177" s="15">
        <f t="shared" si="131"/>
        <v>669557.99583333335</v>
      </c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</row>
    <row r="178" spans="1:46" ht="25.15" customHeight="1" x14ac:dyDescent="0.2">
      <c r="A178" s="10" t="s">
        <v>1</v>
      </c>
      <c r="B178" s="11">
        <v>1500123</v>
      </c>
      <c r="C178" s="11">
        <v>8</v>
      </c>
      <c r="D178" s="13" t="s">
        <v>287</v>
      </c>
      <c r="E178" s="13" t="s">
        <v>86</v>
      </c>
      <c r="F178" s="13" t="s">
        <v>26</v>
      </c>
      <c r="G178" s="13" t="s">
        <v>294</v>
      </c>
      <c r="H178" s="16" t="s">
        <v>295</v>
      </c>
      <c r="I178" s="15">
        <v>3477600</v>
      </c>
      <c r="J178" s="16"/>
      <c r="K178" s="16"/>
      <c r="L178" s="15">
        <f t="shared" si="132"/>
        <v>3477600</v>
      </c>
      <c r="M178" s="15">
        <f t="shared" si="120"/>
        <v>289800</v>
      </c>
      <c r="N178" s="15">
        <f t="shared" si="121"/>
        <v>289800</v>
      </c>
      <c r="O178" s="15">
        <f t="shared" si="122"/>
        <v>289800</v>
      </c>
      <c r="P178" s="15">
        <f t="shared" si="123"/>
        <v>289800</v>
      </c>
      <c r="Q178" s="15">
        <f t="shared" si="124"/>
        <v>289800</v>
      </c>
      <c r="R178" s="15">
        <f t="shared" si="125"/>
        <v>289800</v>
      </c>
      <c r="S178" s="15">
        <f t="shared" si="126"/>
        <v>289800</v>
      </c>
      <c r="T178" s="15">
        <f t="shared" si="127"/>
        <v>289800</v>
      </c>
      <c r="U178" s="15">
        <f t="shared" si="128"/>
        <v>289800</v>
      </c>
      <c r="V178" s="15">
        <f t="shared" si="129"/>
        <v>289800</v>
      </c>
      <c r="W178" s="15">
        <f t="shared" si="130"/>
        <v>289800</v>
      </c>
      <c r="X178" s="15">
        <f t="shared" si="131"/>
        <v>289800</v>
      </c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</row>
    <row r="179" spans="1:46" ht="25.15" customHeight="1" x14ac:dyDescent="0.2">
      <c r="A179" s="10" t="s">
        <v>1</v>
      </c>
      <c r="B179" s="11">
        <v>1500123</v>
      </c>
      <c r="C179" s="11">
        <v>8</v>
      </c>
      <c r="D179" s="13" t="s">
        <v>287</v>
      </c>
      <c r="E179" s="13" t="s">
        <v>89</v>
      </c>
      <c r="F179" s="13" t="s">
        <v>26</v>
      </c>
      <c r="G179" s="13" t="s">
        <v>296</v>
      </c>
      <c r="H179" s="16" t="s">
        <v>297</v>
      </c>
      <c r="I179" s="15">
        <v>4041881.9</v>
      </c>
      <c r="J179" s="16"/>
      <c r="K179" s="16"/>
      <c r="L179" s="15">
        <f t="shared" si="132"/>
        <v>4041881.9</v>
      </c>
      <c r="M179" s="15">
        <f t="shared" si="120"/>
        <v>336823.49166666664</v>
      </c>
      <c r="N179" s="15">
        <f t="shared" si="121"/>
        <v>336823.49166666664</v>
      </c>
      <c r="O179" s="15">
        <f t="shared" si="122"/>
        <v>336823.49166666664</v>
      </c>
      <c r="P179" s="15">
        <f t="shared" si="123"/>
        <v>336823.49166666664</v>
      </c>
      <c r="Q179" s="15">
        <f t="shared" si="124"/>
        <v>336823.49166666664</v>
      </c>
      <c r="R179" s="15">
        <f t="shared" si="125"/>
        <v>336823.49166666664</v>
      </c>
      <c r="S179" s="15">
        <f t="shared" si="126"/>
        <v>336823.49166666664</v>
      </c>
      <c r="T179" s="15">
        <f t="shared" si="127"/>
        <v>336823.49166666664</v>
      </c>
      <c r="U179" s="15">
        <f t="shared" si="128"/>
        <v>336823.49166666664</v>
      </c>
      <c r="V179" s="15">
        <f t="shared" si="129"/>
        <v>336823.49166666664</v>
      </c>
      <c r="W179" s="15">
        <f t="shared" si="130"/>
        <v>336823.49166666664</v>
      </c>
      <c r="X179" s="15">
        <f t="shared" si="131"/>
        <v>336823.49166666664</v>
      </c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</row>
    <row r="180" spans="1:46" ht="25.15" customHeight="1" x14ac:dyDescent="0.2">
      <c r="A180" s="10" t="s">
        <v>1</v>
      </c>
      <c r="B180" s="11">
        <v>1500123</v>
      </c>
      <c r="C180" s="11">
        <v>8</v>
      </c>
      <c r="D180" s="13" t="s">
        <v>287</v>
      </c>
      <c r="E180" s="13" t="s">
        <v>92</v>
      </c>
      <c r="F180" s="13" t="s">
        <v>26</v>
      </c>
      <c r="G180" s="13" t="s">
        <v>298</v>
      </c>
      <c r="H180" s="52" t="s">
        <v>299</v>
      </c>
      <c r="I180" s="15">
        <v>10867500</v>
      </c>
      <c r="J180" s="16"/>
      <c r="K180" s="16"/>
      <c r="L180" s="15">
        <f t="shared" si="132"/>
        <v>10867500</v>
      </c>
      <c r="M180" s="15">
        <f t="shared" si="120"/>
        <v>905625</v>
      </c>
      <c r="N180" s="15">
        <f t="shared" si="121"/>
        <v>905625</v>
      </c>
      <c r="O180" s="15">
        <f t="shared" si="122"/>
        <v>905625</v>
      </c>
      <c r="P180" s="15">
        <f t="shared" si="123"/>
        <v>905625</v>
      </c>
      <c r="Q180" s="15">
        <f t="shared" si="124"/>
        <v>905625</v>
      </c>
      <c r="R180" s="15">
        <f t="shared" si="125"/>
        <v>905625</v>
      </c>
      <c r="S180" s="15">
        <f t="shared" si="126"/>
        <v>905625</v>
      </c>
      <c r="T180" s="15">
        <f t="shared" si="127"/>
        <v>905625</v>
      </c>
      <c r="U180" s="15">
        <f t="shared" si="128"/>
        <v>905625</v>
      </c>
      <c r="V180" s="15">
        <f t="shared" si="129"/>
        <v>905625</v>
      </c>
      <c r="W180" s="15">
        <f t="shared" si="130"/>
        <v>905625</v>
      </c>
      <c r="X180" s="15">
        <f t="shared" si="131"/>
        <v>905625</v>
      </c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</row>
    <row r="181" spans="1:46" ht="25.15" customHeight="1" x14ac:dyDescent="0.2">
      <c r="A181" s="80"/>
      <c r="B181" s="81"/>
      <c r="C181" s="81">
        <v>8</v>
      </c>
      <c r="D181" s="82" t="s">
        <v>300</v>
      </c>
      <c r="E181" s="82" t="s">
        <v>26</v>
      </c>
      <c r="F181" s="82"/>
      <c r="G181" s="82"/>
      <c r="H181" s="83" t="s">
        <v>4</v>
      </c>
      <c r="I181" s="84">
        <f>I182+I183</f>
        <v>156957905</v>
      </c>
      <c r="J181" s="84">
        <f>J182+J183</f>
        <v>0</v>
      </c>
      <c r="K181" s="84">
        <f>K182+K183</f>
        <v>0</v>
      </c>
      <c r="L181" s="84">
        <f>L182+L183</f>
        <v>156957905</v>
      </c>
      <c r="M181" s="84">
        <f t="shared" si="120"/>
        <v>13079825.416666666</v>
      </c>
      <c r="N181" s="84">
        <f t="shared" si="121"/>
        <v>13079825.416666666</v>
      </c>
      <c r="O181" s="84">
        <f t="shared" si="122"/>
        <v>13079825.416666666</v>
      </c>
      <c r="P181" s="84">
        <f t="shared" si="123"/>
        <v>13079825.416666666</v>
      </c>
      <c r="Q181" s="84">
        <f t="shared" si="124"/>
        <v>13079825.416666666</v>
      </c>
      <c r="R181" s="84">
        <f t="shared" si="125"/>
        <v>13079825.416666666</v>
      </c>
      <c r="S181" s="84">
        <f t="shared" si="126"/>
        <v>13079825.416666666</v>
      </c>
      <c r="T181" s="84">
        <f t="shared" si="127"/>
        <v>13079825.416666666</v>
      </c>
      <c r="U181" s="84">
        <f t="shared" si="128"/>
        <v>13079825.416666666</v>
      </c>
      <c r="V181" s="84">
        <f t="shared" si="129"/>
        <v>13079825.416666666</v>
      </c>
      <c r="W181" s="84">
        <f t="shared" si="130"/>
        <v>13079825.416666666</v>
      </c>
      <c r="X181" s="84">
        <f t="shared" si="131"/>
        <v>13079825.416666666</v>
      </c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</row>
    <row r="182" spans="1:46" ht="25.15" customHeight="1" x14ac:dyDescent="0.2">
      <c r="A182" s="10" t="s">
        <v>1</v>
      </c>
      <c r="B182" s="11">
        <v>2510123</v>
      </c>
      <c r="C182" s="11">
        <v>8</v>
      </c>
      <c r="D182" s="13" t="s">
        <v>300</v>
      </c>
      <c r="E182" s="13" t="s">
        <v>28</v>
      </c>
      <c r="F182" s="13" t="s">
        <v>26</v>
      </c>
      <c r="G182" s="13" t="s">
        <v>288</v>
      </c>
      <c r="H182" s="16" t="s">
        <v>301</v>
      </c>
      <c r="I182" s="15">
        <v>73000000</v>
      </c>
      <c r="J182" s="16"/>
      <c r="K182" s="15"/>
      <c r="L182" s="15">
        <f t="shared" si="132"/>
        <v>73000000</v>
      </c>
      <c r="M182" s="15">
        <f t="shared" si="120"/>
        <v>6083333.333333333</v>
      </c>
      <c r="N182" s="15">
        <f t="shared" si="121"/>
        <v>6083333.333333333</v>
      </c>
      <c r="O182" s="15">
        <f t="shared" si="122"/>
        <v>6083333.333333333</v>
      </c>
      <c r="P182" s="15">
        <f t="shared" si="123"/>
        <v>6083333.333333333</v>
      </c>
      <c r="Q182" s="15">
        <f t="shared" si="124"/>
        <v>6083333.333333333</v>
      </c>
      <c r="R182" s="15">
        <f t="shared" si="125"/>
        <v>6083333.333333333</v>
      </c>
      <c r="S182" s="15">
        <f t="shared" si="126"/>
        <v>6083333.333333333</v>
      </c>
      <c r="T182" s="15">
        <f t="shared" si="127"/>
        <v>6083333.333333333</v>
      </c>
      <c r="U182" s="15">
        <f t="shared" si="128"/>
        <v>6083333.333333333</v>
      </c>
      <c r="V182" s="15">
        <f t="shared" si="129"/>
        <v>6083333.333333333</v>
      </c>
      <c r="W182" s="15">
        <f t="shared" si="130"/>
        <v>6083333.333333333</v>
      </c>
      <c r="X182" s="15">
        <f t="shared" si="131"/>
        <v>6083333.333333333</v>
      </c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</row>
    <row r="183" spans="1:46" ht="25.15" customHeight="1" x14ac:dyDescent="0.2">
      <c r="A183" s="10" t="s">
        <v>1</v>
      </c>
      <c r="B183" s="11">
        <v>2510223</v>
      </c>
      <c r="C183" s="11">
        <v>8</v>
      </c>
      <c r="D183" s="13" t="s">
        <v>300</v>
      </c>
      <c r="E183" s="13" t="s">
        <v>37</v>
      </c>
      <c r="F183" s="13" t="s">
        <v>26</v>
      </c>
      <c r="G183" s="13" t="s">
        <v>290</v>
      </c>
      <c r="H183" s="16" t="s">
        <v>302</v>
      </c>
      <c r="I183" s="15">
        <v>83957905</v>
      </c>
      <c r="J183" s="15"/>
      <c r="K183" s="15"/>
      <c r="L183" s="15">
        <f t="shared" si="132"/>
        <v>83957905</v>
      </c>
      <c r="M183" s="15">
        <f t="shared" si="120"/>
        <v>6996492.083333333</v>
      </c>
      <c r="N183" s="15">
        <f t="shared" si="121"/>
        <v>6996492.083333333</v>
      </c>
      <c r="O183" s="15">
        <f t="shared" si="122"/>
        <v>6996492.083333333</v>
      </c>
      <c r="P183" s="15">
        <f t="shared" si="123"/>
        <v>6996492.083333333</v>
      </c>
      <c r="Q183" s="15">
        <f t="shared" si="124"/>
        <v>6996492.083333333</v>
      </c>
      <c r="R183" s="15">
        <f t="shared" si="125"/>
        <v>6996492.083333333</v>
      </c>
      <c r="S183" s="15">
        <f t="shared" si="126"/>
        <v>6996492.083333333</v>
      </c>
      <c r="T183" s="15">
        <f t="shared" si="127"/>
        <v>6996492.083333333</v>
      </c>
      <c r="U183" s="15">
        <f t="shared" si="128"/>
        <v>6996492.083333333</v>
      </c>
      <c r="V183" s="15">
        <f t="shared" si="129"/>
        <v>6996492.083333333</v>
      </c>
      <c r="W183" s="15">
        <f t="shared" si="130"/>
        <v>6996492.083333333</v>
      </c>
      <c r="X183" s="15">
        <f t="shared" si="131"/>
        <v>6996492.083333333</v>
      </c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</row>
    <row r="184" spans="1:46" ht="25.15" customHeight="1" x14ac:dyDescent="0.2">
      <c r="A184" s="80"/>
      <c r="B184" s="81"/>
      <c r="C184" s="81">
        <v>8</v>
      </c>
      <c r="D184" s="82" t="s">
        <v>303</v>
      </c>
      <c r="E184" s="82" t="s">
        <v>26</v>
      </c>
      <c r="F184" s="82"/>
      <c r="G184" s="82"/>
      <c r="H184" s="83" t="s">
        <v>2</v>
      </c>
      <c r="I184" s="84">
        <f>SUM(I185:I185)</f>
        <v>0</v>
      </c>
      <c r="J184" s="84">
        <f>SUM(J185:J185)</f>
        <v>0</v>
      </c>
      <c r="K184" s="84">
        <f>SUM(K185:K185)</f>
        <v>0</v>
      </c>
      <c r="L184" s="84">
        <f>SUM(L185:L185)</f>
        <v>0</v>
      </c>
      <c r="M184" s="84">
        <f t="shared" si="120"/>
        <v>0</v>
      </c>
      <c r="N184" s="84">
        <f t="shared" si="121"/>
        <v>0</v>
      </c>
      <c r="O184" s="84">
        <f t="shared" si="122"/>
        <v>0</v>
      </c>
      <c r="P184" s="84">
        <f t="shared" si="123"/>
        <v>0</v>
      </c>
      <c r="Q184" s="84">
        <f t="shared" si="124"/>
        <v>0</v>
      </c>
      <c r="R184" s="84">
        <f t="shared" si="125"/>
        <v>0</v>
      </c>
      <c r="S184" s="84">
        <f t="shared" si="126"/>
        <v>0</v>
      </c>
      <c r="T184" s="84">
        <f t="shared" si="127"/>
        <v>0</v>
      </c>
      <c r="U184" s="84">
        <f t="shared" si="128"/>
        <v>0</v>
      </c>
      <c r="V184" s="84">
        <f t="shared" si="129"/>
        <v>0</v>
      </c>
      <c r="W184" s="84">
        <f t="shared" si="130"/>
        <v>0</v>
      </c>
      <c r="X184" s="84">
        <f t="shared" si="131"/>
        <v>0</v>
      </c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</row>
    <row r="185" spans="1:46" ht="25.15" customHeight="1" x14ac:dyDescent="0.2">
      <c r="A185" s="10" t="s">
        <v>1</v>
      </c>
      <c r="B185" s="11">
        <v>2520323</v>
      </c>
      <c r="C185" s="11">
        <v>8</v>
      </c>
      <c r="D185" s="13" t="s">
        <v>303</v>
      </c>
      <c r="E185" s="13" t="s">
        <v>28</v>
      </c>
      <c r="F185" s="13" t="s">
        <v>26</v>
      </c>
      <c r="G185" s="13" t="s">
        <v>304</v>
      </c>
      <c r="H185" s="16" t="s">
        <v>305</v>
      </c>
      <c r="I185" s="15">
        <v>0</v>
      </c>
      <c r="J185" s="16"/>
      <c r="K185" s="16"/>
      <c r="L185" s="15">
        <f t="shared" si="132"/>
        <v>0</v>
      </c>
      <c r="M185" s="15">
        <f t="shared" si="120"/>
        <v>0</v>
      </c>
      <c r="N185" s="15">
        <f t="shared" si="121"/>
        <v>0</v>
      </c>
      <c r="O185" s="15">
        <f t="shared" si="122"/>
        <v>0</v>
      </c>
      <c r="P185" s="15">
        <f t="shared" si="123"/>
        <v>0</v>
      </c>
      <c r="Q185" s="15">
        <f t="shared" si="124"/>
        <v>0</v>
      </c>
      <c r="R185" s="15">
        <f t="shared" si="125"/>
        <v>0</v>
      </c>
      <c r="S185" s="15">
        <f t="shared" si="126"/>
        <v>0</v>
      </c>
      <c r="T185" s="15">
        <f t="shared" si="127"/>
        <v>0</v>
      </c>
      <c r="U185" s="15">
        <f t="shared" si="128"/>
        <v>0</v>
      </c>
      <c r="V185" s="15">
        <f t="shared" si="129"/>
        <v>0</v>
      </c>
      <c r="W185" s="15">
        <f t="shared" si="130"/>
        <v>0</v>
      </c>
      <c r="X185" s="15">
        <f t="shared" si="131"/>
        <v>0</v>
      </c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</row>
    <row r="186" spans="1:46" ht="25.15" customHeight="1" x14ac:dyDescent="0.2">
      <c r="A186" s="80" t="s">
        <v>1</v>
      </c>
      <c r="B186" s="81">
        <v>1500123</v>
      </c>
      <c r="C186" s="81">
        <v>8</v>
      </c>
      <c r="D186" s="82" t="s">
        <v>306</v>
      </c>
      <c r="E186" s="82" t="s">
        <v>26</v>
      </c>
      <c r="F186" s="82" t="s">
        <v>26</v>
      </c>
      <c r="G186" s="82"/>
      <c r="H186" s="83" t="s">
        <v>307</v>
      </c>
      <c r="I186" s="84">
        <f>SUM(I187:I189)</f>
        <v>1729687.73</v>
      </c>
      <c r="J186" s="84">
        <f>SUM(J187:J189)</f>
        <v>0</v>
      </c>
      <c r="K186" s="84">
        <f>SUM(K187:K189)</f>
        <v>0</v>
      </c>
      <c r="L186" s="84">
        <f>SUM(L187:L189)</f>
        <v>1729687.73</v>
      </c>
      <c r="M186" s="84">
        <f t="shared" si="120"/>
        <v>144140.64416666667</v>
      </c>
      <c r="N186" s="84">
        <f t="shared" si="121"/>
        <v>144140.64416666667</v>
      </c>
      <c r="O186" s="84">
        <f t="shared" si="122"/>
        <v>144140.64416666667</v>
      </c>
      <c r="P186" s="84">
        <f t="shared" si="123"/>
        <v>144140.64416666667</v>
      </c>
      <c r="Q186" s="84">
        <f t="shared" si="124"/>
        <v>144140.64416666667</v>
      </c>
      <c r="R186" s="84">
        <f t="shared" si="125"/>
        <v>144140.64416666667</v>
      </c>
      <c r="S186" s="84">
        <f t="shared" si="126"/>
        <v>144140.64416666667</v>
      </c>
      <c r="T186" s="84">
        <f t="shared" si="127"/>
        <v>144140.64416666667</v>
      </c>
      <c r="U186" s="84">
        <f t="shared" si="128"/>
        <v>144140.64416666667</v>
      </c>
      <c r="V186" s="84">
        <f t="shared" si="129"/>
        <v>144140.64416666667</v>
      </c>
      <c r="W186" s="84">
        <f t="shared" si="130"/>
        <v>144140.64416666667</v>
      </c>
      <c r="X186" s="84">
        <f t="shared" si="131"/>
        <v>144140.64416666667</v>
      </c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</row>
    <row r="187" spans="1:46" ht="25.15" customHeight="1" x14ac:dyDescent="0.2">
      <c r="A187" s="10" t="s">
        <v>1</v>
      </c>
      <c r="B187" s="11">
        <v>1500123</v>
      </c>
      <c r="C187" s="11">
        <v>8</v>
      </c>
      <c r="D187" s="13" t="s">
        <v>306</v>
      </c>
      <c r="E187" s="13" t="s">
        <v>28</v>
      </c>
      <c r="F187" s="13" t="s">
        <v>26</v>
      </c>
      <c r="G187" s="13" t="s">
        <v>308</v>
      </c>
      <c r="H187" s="16" t="s">
        <v>309</v>
      </c>
      <c r="I187" s="15">
        <f>33000+16687.73</f>
        <v>49687.729999999996</v>
      </c>
      <c r="J187" s="16"/>
      <c r="K187" s="16"/>
      <c r="L187" s="15">
        <f t="shared" si="132"/>
        <v>49687.729999999996</v>
      </c>
      <c r="M187" s="15">
        <f t="shared" si="120"/>
        <v>4140.644166666666</v>
      </c>
      <c r="N187" s="15">
        <f t="shared" si="121"/>
        <v>4140.644166666666</v>
      </c>
      <c r="O187" s="15">
        <f t="shared" si="122"/>
        <v>4140.644166666666</v>
      </c>
      <c r="P187" s="15">
        <f t="shared" si="123"/>
        <v>4140.644166666666</v>
      </c>
      <c r="Q187" s="15">
        <f t="shared" si="124"/>
        <v>4140.644166666666</v>
      </c>
      <c r="R187" s="15">
        <f t="shared" si="125"/>
        <v>4140.644166666666</v>
      </c>
      <c r="S187" s="15">
        <f t="shared" si="126"/>
        <v>4140.644166666666</v>
      </c>
      <c r="T187" s="15">
        <f t="shared" si="127"/>
        <v>4140.644166666666</v>
      </c>
      <c r="U187" s="15">
        <f t="shared" si="128"/>
        <v>4140.644166666666</v>
      </c>
      <c r="V187" s="15">
        <f t="shared" si="129"/>
        <v>4140.644166666666</v>
      </c>
      <c r="W187" s="15">
        <f t="shared" si="130"/>
        <v>4140.644166666666</v>
      </c>
      <c r="X187" s="15">
        <f t="shared" si="131"/>
        <v>4140.644166666666</v>
      </c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</row>
    <row r="188" spans="1:46" ht="25.15" customHeight="1" x14ac:dyDescent="0.2">
      <c r="A188" s="10" t="s">
        <v>1</v>
      </c>
      <c r="B188" s="11">
        <v>1500123</v>
      </c>
      <c r="C188" s="11">
        <v>8</v>
      </c>
      <c r="D188" s="13" t="s">
        <v>306</v>
      </c>
      <c r="E188" s="13" t="s">
        <v>37</v>
      </c>
      <c r="F188" s="13" t="s">
        <v>26</v>
      </c>
      <c r="G188" s="13" t="s">
        <v>310</v>
      </c>
      <c r="H188" s="16" t="s">
        <v>311</v>
      </c>
      <c r="I188" s="15">
        <v>1680000</v>
      </c>
      <c r="J188" s="16"/>
      <c r="K188" s="16"/>
      <c r="L188" s="15">
        <f t="shared" si="132"/>
        <v>1680000</v>
      </c>
      <c r="M188" s="15">
        <f t="shared" si="120"/>
        <v>140000</v>
      </c>
      <c r="N188" s="15">
        <f t="shared" si="121"/>
        <v>140000</v>
      </c>
      <c r="O188" s="15">
        <f t="shared" si="122"/>
        <v>140000</v>
      </c>
      <c r="P188" s="15">
        <f t="shared" si="123"/>
        <v>140000</v>
      </c>
      <c r="Q188" s="15">
        <f t="shared" si="124"/>
        <v>140000</v>
      </c>
      <c r="R188" s="15">
        <f t="shared" si="125"/>
        <v>140000</v>
      </c>
      <c r="S188" s="15">
        <f t="shared" si="126"/>
        <v>140000</v>
      </c>
      <c r="T188" s="15">
        <f t="shared" si="127"/>
        <v>140000</v>
      </c>
      <c r="U188" s="15">
        <f t="shared" si="128"/>
        <v>140000</v>
      </c>
      <c r="V188" s="15">
        <f t="shared" si="129"/>
        <v>140000</v>
      </c>
      <c r="W188" s="15">
        <f t="shared" si="130"/>
        <v>140000</v>
      </c>
      <c r="X188" s="15">
        <f t="shared" si="131"/>
        <v>140000</v>
      </c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</row>
    <row r="189" spans="1:46" ht="25.15" customHeight="1" x14ac:dyDescent="0.2">
      <c r="A189" s="39" t="s">
        <v>1</v>
      </c>
      <c r="B189" s="40">
        <v>1500123</v>
      </c>
      <c r="C189" s="40">
        <v>8</v>
      </c>
      <c r="D189" s="41" t="s">
        <v>306</v>
      </c>
      <c r="E189" s="41" t="s">
        <v>92</v>
      </c>
      <c r="F189" s="41" t="s">
        <v>26</v>
      </c>
      <c r="G189" s="41" t="s">
        <v>312</v>
      </c>
      <c r="H189" s="42" t="s">
        <v>313</v>
      </c>
      <c r="I189" s="43">
        <v>0</v>
      </c>
      <c r="J189" s="42"/>
      <c r="K189" s="42"/>
      <c r="L189" s="43">
        <f t="shared" si="132"/>
        <v>0</v>
      </c>
      <c r="M189" s="43">
        <f t="shared" si="120"/>
        <v>0</v>
      </c>
      <c r="N189" s="43">
        <f t="shared" si="121"/>
        <v>0</v>
      </c>
      <c r="O189" s="43">
        <f t="shared" si="122"/>
        <v>0</v>
      </c>
      <c r="P189" s="43">
        <f t="shared" si="123"/>
        <v>0</v>
      </c>
      <c r="Q189" s="43">
        <f t="shared" si="124"/>
        <v>0</v>
      </c>
      <c r="R189" s="43">
        <f t="shared" si="125"/>
        <v>0</v>
      </c>
      <c r="S189" s="43">
        <f t="shared" si="126"/>
        <v>0</v>
      </c>
      <c r="T189" s="43">
        <f t="shared" si="127"/>
        <v>0</v>
      </c>
      <c r="U189" s="43">
        <f t="shared" si="128"/>
        <v>0</v>
      </c>
      <c r="V189" s="43">
        <f t="shared" si="129"/>
        <v>0</v>
      </c>
      <c r="W189" s="43">
        <f t="shared" si="130"/>
        <v>0</v>
      </c>
      <c r="X189" s="43">
        <f t="shared" si="131"/>
        <v>0</v>
      </c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</row>
    <row r="190" spans="1:46" ht="25.15" customHeight="1" thickBot="1" x14ac:dyDescent="0.25">
      <c r="A190" s="80"/>
      <c r="B190" s="81"/>
      <c r="C190" s="81">
        <v>8</v>
      </c>
      <c r="D190" s="82" t="s">
        <v>378</v>
      </c>
      <c r="E190" s="82" t="s">
        <v>26</v>
      </c>
      <c r="F190" s="82"/>
      <c r="G190" s="82"/>
      <c r="H190" s="83" t="s">
        <v>379</v>
      </c>
      <c r="I190" s="84">
        <v>0</v>
      </c>
      <c r="J190" s="84"/>
      <c r="K190" s="84"/>
      <c r="L190" s="84">
        <f t="shared" si="132"/>
        <v>0</v>
      </c>
      <c r="M190" s="84">
        <f t="shared" si="120"/>
        <v>0</v>
      </c>
      <c r="N190" s="84">
        <f t="shared" si="121"/>
        <v>0</v>
      </c>
      <c r="O190" s="84">
        <f t="shared" si="122"/>
        <v>0</v>
      </c>
      <c r="P190" s="84">
        <f t="shared" si="123"/>
        <v>0</v>
      </c>
      <c r="Q190" s="84">
        <f t="shared" si="124"/>
        <v>0</v>
      </c>
      <c r="R190" s="84">
        <f t="shared" si="125"/>
        <v>0</v>
      </c>
      <c r="S190" s="84">
        <f t="shared" si="126"/>
        <v>0</v>
      </c>
      <c r="T190" s="84">
        <f t="shared" si="127"/>
        <v>0</v>
      </c>
      <c r="U190" s="84">
        <f t="shared" si="128"/>
        <v>0</v>
      </c>
      <c r="V190" s="84">
        <f t="shared" si="129"/>
        <v>0</v>
      </c>
      <c r="W190" s="84">
        <f t="shared" si="130"/>
        <v>0</v>
      </c>
      <c r="X190" s="84">
        <f t="shared" si="131"/>
        <v>0</v>
      </c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</row>
    <row r="191" spans="1:46" ht="30" customHeight="1" thickBot="1" x14ac:dyDescent="0.25">
      <c r="A191" s="44"/>
      <c r="B191" s="45"/>
      <c r="C191" s="45"/>
      <c r="D191" s="45"/>
      <c r="E191" s="1"/>
      <c r="F191" s="45"/>
      <c r="G191" s="45"/>
      <c r="H191" s="92" t="s">
        <v>314</v>
      </c>
      <c r="I191" s="46">
        <f>I174+I181+I184+I186+I190</f>
        <v>310410267.22000003</v>
      </c>
      <c r="J191" s="47">
        <f>J174+J181+J184+J186</f>
        <v>0</v>
      </c>
      <c r="K191" s="48">
        <f>K174+K181+K184+K186</f>
        <v>0</v>
      </c>
      <c r="L191" s="48">
        <f>L174+L181+L184+L186</f>
        <v>310410267.22000003</v>
      </c>
      <c r="M191" s="49">
        <f t="shared" si="120"/>
        <v>25867522.268333334</v>
      </c>
      <c r="N191" s="49">
        <f t="shared" si="121"/>
        <v>25867522.268333334</v>
      </c>
      <c r="O191" s="49">
        <f t="shared" si="122"/>
        <v>25867522.268333334</v>
      </c>
      <c r="P191" s="49">
        <f t="shared" si="123"/>
        <v>25867522.268333334</v>
      </c>
      <c r="Q191" s="49">
        <f t="shared" si="124"/>
        <v>25867522.268333334</v>
      </c>
      <c r="R191" s="49">
        <f t="shared" si="125"/>
        <v>25867522.268333334</v>
      </c>
      <c r="S191" s="49">
        <f t="shared" si="126"/>
        <v>25867522.268333334</v>
      </c>
      <c r="T191" s="49">
        <f t="shared" si="127"/>
        <v>25867522.268333334</v>
      </c>
      <c r="U191" s="49">
        <f t="shared" si="128"/>
        <v>25867522.268333334</v>
      </c>
      <c r="V191" s="49">
        <f t="shared" si="129"/>
        <v>25867522.268333334</v>
      </c>
      <c r="W191" s="49">
        <f t="shared" si="130"/>
        <v>25867522.268333334</v>
      </c>
      <c r="X191" s="50">
        <f t="shared" si="131"/>
        <v>25867522.268333334</v>
      </c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</row>
    <row r="192" spans="1:46" ht="30" customHeight="1" x14ac:dyDescent="0.2">
      <c r="A192" s="10"/>
      <c r="B192" s="11"/>
      <c r="C192" s="12">
        <v>9</v>
      </c>
      <c r="D192" s="13" t="s">
        <v>26</v>
      </c>
      <c r="E192" s="13" t="s">
        <v>26</v>
      </c>
      <c r="F192" s="13"/>
      <c r="G192" s="13"/>
      <c r="H192" s="55" t="s">
        <v>315</v>
      </c>
      <c r="I192" s="36"/>
      <c r="J192" s="16"/>
      <c r="K192" s="16"/>
      <c r="L192" s="16"/>
      <c r="M192" s="36">
        <f t="shared" si="120"/>
        <v>0</v>
      </c>
      <c r="N192" s="36">
        <f t="shared" si="121"/>
        <v>0</v>
      </c>
      <c r="O192" s="36">
        <f t="shared" si="122"/>
        <v>0</v>
      </c>
      <c r="P192" s="36">
        <f t="shared" si="123"/>
        <v>0</v>
      </c>
      <c r="Q192" s="36">
        <f t="shared" si="124"/>
        <v>0</v>
      </c>
      <c r="R192" s="36">
        <f t="shared" si="125"/>
        <v>0</v>
      </c>
      <c r="S192" s="36">
        <f t="shared" si="126"/>
        <v>0</v>
      </c>
      <c r="T192" s="36">
        <f t="shared" si="127"/>
        <v>0</v>
      </c>
      <c r="U192" s="36">
        <f t="shared" si="128"/>
        <v>0</v>
      </c>
      <c r="V192" s="36">
        <f t="shared" si="129"/>
        <v>0</v>
      </c>
      <c r="W192" s="36">
        <f t="shared" si="130"/>
        <v>0</v>
      </c>
      <c r="X192" s="36">
        <f t="shared" si="131"/>
        <v>0</v>
      </c>
    </row>
    <row r="193" spans="1:39" ht="25.15" customHeight="1" x14ac:dyDescent="0.2">
      <c r="A193" s="80"/>
      <c r="B193" s="81"/>
      <c r="C193" s="81">
        <v>9</v>
      </c>
      <c r="D193" s="82" t="s">
        <v>316</v>
      </c>
      <c r="E193" s="82" t="s">
        <v>26</v>
      </c>
      <c r="F193" s="82"/>
      <c r="G193" s="82"/>
      <c r="H193" s="83" t="s">
        <v>317</v>
      </c>
      <c r="I193" s="84">
        <f>SUM(I194:I195)</f>
        <v>23597250</v>
      </c>
      <c r="J193" s="84">
        <f>SUM(J194:J195)</f>
        <v>0</v>
      </c>
      <c r="K193" s="84">
        <f>SUM(K194:K195)</f>
        <v>0</v>
      </c>
      <c r="L193" s="84">
        <f>SUM(L194:L195)</f>
        <v>23597250</v>
      </c>
      <c r="M193" s="84">
        <f t="shared" si="120"/>
        <v>1966437.5</v>
      </c>
      <c r="N193" s="84">
        <f t="shared" si="121"/>
        <v>1966437.5</v>
      </c>
      <c r="O193" s="84">
        <f t="shared" si="122"/>
        <v>1966437.5</v>
      </c>
      <c r="P193" s="84">
        <f t="shared" si="123"/>
        <v>1966437.5</v>
      </c>
      <c r="Q193" s="84">
        <f t="shared" si="124"/>
        <v>1966437.5</v>
      </c>
      <c r="R193" s="84">
        <f t="shared" si="125"/>
        <v>1966437.5</v>
      </c>
      <c r="S193" s="84">
        <f t="shared" si="126"/>
        <v>1966437.5</v>
      </c>
      <c r="T193" s="84">
        <f t="shared" si="127"/>
        <v>1966437.5</v>
      </c>
      <c r="U193" s="84">
        <f t="shared" si="128"/>
        <v>1966437.5</v>
      </c>
      <c r="V193" s="84">
        <f t="shared" si="129"/>
        <v>1966437.5</v>
      </c>
      <c r="W193" s="84">
        <f t="shared" si="130"/>
        <v>1966437.5</v>
      </c>
      <c r="X193" s="15">
        <f t="shared" si="131"/>
        <v>1966437.5</v>
      </c>
    </row>
    <row r="194" spans="1:39" ht="25.15" customHeight="1" x14ac:dyDescent="0.2">
      <c r="A194" s="10" t="s">
        <v>1</v>
      </c>
      <c r="B194" s="11">
        <v>2520423</v>
      </c>
      <c r="C194" s="11">
        <v>9</v>
      </c>
      <c r="D194" s="13" t="s">
        <v>316</v>
      </c>
      <c r="E194" s="13" t="s">
        <v>28</v>
      </c>
      <c r="F194" s="13" t="s">
        <v>26</v>
      </c>
      <c r="G194" s="57" t="s">
        <v>318</v>
      </c>
      <c r="H194" s="58" t="s">
        <v>319</v>
      </c>
      <c r="I194" s="15">
        <v>0</v>
      </c>
      <c r="J194" s="16"/>
      <c r="K194" s="15"/>
      <c r="L194" s="15">
        <f>I194+J194-K194</f>
        <v>0</v>
      </c>
      <c r="M194" s="15">
        <f t="shared" si="120"/>
        <v>0</v>
      </c>
      <c r="N194" s="15">
        <f t="shared" si="121"/>
        <v>0</v>
      </c>
      <c r="O194" s="15">
        <f t="shared" si="122"/>
        <v>0</v>
      </c>
      <c r="P194" s="15">
        <f t="shared" si="123"/>
        <v>0</v>
      </c>
      <c r="Q194" s="15">
        <f t="shared" si="124"/>
        <v>0</v>
      </c>
      <c r="R194" s="15">
        <f t="shared" si="125"/>
        <v>0</v>
      </c>
      <c r="S194" s="15">
        <f t="shared" si="126"/>
        <v>0</v>
      </c>
      <c r="T194" s="15">
        <f t="shared" si="127"/>
        <v>0</v>
      </c>
      <c r="U194" s="15">
        <f t="shared" si="128"/>
        <v>0</v>
      </c>
      <c r="V194" s="15">
        <f t="shared" si="129"/>
        <v>0</v>
      </c>
      <c r="W194" s="15">
        <f t="shared" si="130"/>
        <v>0</v>
      </c>
      <c r="X194" s="15">
        <f t="shared" si="131"/>
        <v>0</v>
      </c>
    </row>
    <row r="195" spans="1:39" ht="25.15" customHeight="1" x14ac:dyDescent="0.2">
      <c r="A195" s="39" t="s">
        <v>1</v>
      </c>
      <c r="B195" s="40">
        <v>2610123</v>
      </c>
      <c r="C195" s="40">
        <v>9</v>
      </c>
      <c r="D195" s="41" t="s">
        <v>316</v>
      </c>
      <c r="E195" s="41" t="s">
        <v>37</v>
      </c>
      <c r="F195" s="41" t="s">
        <v>26</v>
      </c>
      <c r="G195" s="59" t="s">
        <v>320</v>
      </c>
      <c r="H195" s="60" t="s">
        <v>321</v>
      </c>
      <c r="I195" s="43">
        <v>23597250</v>
      </c>
      <c r="J195" s="42"/>
      <c r="K195" s="43"/>
      <c r="L195" s="43">
        <f>I195+J195-K195</f>
        <v>23597250</v>
      </c>
      <c r="M195" s="43">
        <f t="shared" si="120"/>
        <v>1966437.5</v>
      </c>
      <c r="N195" s="43">
        <f t="shared" si="121"/>
        <v>1966437.5</v>
      </c>
      <c r="O195" s="43">
        <f t="shared" si="122"/>
        <v>1966437.5</v>
      </c>
      <c r="P195" s="43">
        <f t="shared" si="123"/>
        <v>1966437.5</v>
      </c>
      <c r="Q195" s="43">
        <f t="shared" si="124"/>
        <v>1966437.5</v>
      </c>
      <c r="R195" s="43">
        <f t="shared" si="125"/>
        <v>1966437.5</v>
      </c>
      <c r="S195" s="43">
        <f t="shared" si="126"/>
        <v>1966437.5</v>
      </c>
      <c r="T195" s="43">
        <f t="shared" si="127"/>
        <v>1966437.5</v>
      </c>
      <c r="U195" s="43">
        <f t="shared" si="128"/>
        <v>1966437.5</v>
      </c>
      <c r="V195" s="43">
        <f t="shared" si="129"/>
        <v>1966437.5</v>
      </c>
      <c r="W195" s="43">
        <f t="shared" si="130"/>
        <v>1966437.5</v>
      </c>
      <c r="X195" s="43">
        <f t="shared" si="131"/>
        <v>1966437.5</v>
      </c>
    </row>
    <row r="196" spans="1:39" ht="25.15" customHeight="1" x14ac:dyDescent="0.2">
      <c r="A196" s="80"/>
      <c r="B196" s="81"/>
      <c r="C196" s="81"/>
      <c r="D196" s="82" t="s">
        <v>380</v>
      </c>
      <c r="E196" s="82" t="s">
        <v>26</v>
      </c>
      <c r="F196" s="82"/>
      <c r="G196" s="82"/>
      <c r="H196" s="93" t="s">
        <v>383</v>
      </c>
      <c r="I196" s="84">
        <v>0</v>
      </c>
      <c r="J196" s="85"/>
      <c r="K196" s="84"/>
      <c r="L196" s="84"/>
      <c r="M196" s="84">
        <v>0</v>
      </c>
      <c r="N196" s="84">
        <v>0</v>
      </c>
      <c r="O196" s="84">
        <v>0</v>
      </c>
      <c r="P196" s="84">
        <v>0</v>
      </c>
      <c r="Q196" s="84">
        <v>0</v>
      </c>
      <c r="R196" s="84">
        <v>0</v>
      </c>
      <c r="S196" s="84">
        <v>0</v>
      </c>
      <c r="T196" s="84">
        <v>0</v>
      </c>
      <c r="U196" s="84">
        <v>0</v>
      </c>
      <c r="V196" s="84">
        <v>0</v>
      </c>
      <c r="W196" s="84">
        <v>0</v>
      </c>
      <c r="X196" s="84">
        <v>0</v>
      </c>
    </row>
    <row r="197" spans="1:39" ht="25.15" customHeight="1" x14ac:dyDescent="0.2">
      <c r="A197" s="80"/>
      <c r="B197" s="81"/>
      <c r="C197" s="81"/>
      <c r="D197" s="82" t="s">
        <v>381</v>
      </c>
      <c r="E197" s="82" t="s">
        <v>26</v>
      </c>
      <c r="F197" s="82"/>
      <c r="G197" s="82"/>
      <c r="H197" s="93" t="s">
        <v>384</v>
      </c>
      <c r="I197" s="84">
        <v>0</v>
      </c>
      <c r="J197" s="85"/>
      <c r="K197" s="84"/>
      <c r="L197" s="84"/>
      <c r="M197" s="84">
        <v>0</v>
      </c>
      <c r="N197" s="84">
        <v>0</v>
      </c>
      <c r="O197" s="84">
        <v>0</v>
      </c>
      <c r="P197" s="84">
        <v>0</v>
      </c>
      <c r="Q197" s="84">
        <v>0</v>
      </c>
      <c r="R197" s="84">
        <v>0</v>
      </c>
      <c r="S197" s="84">
        <v>0</v>
      </c>
      <c r="T197" s="84">
        <v>0</v>
      </c>
      <c r="U197" s="84">
        <v>0</v>
      </c>
      <c r="V197" s="84">
        <v>0</v>
      </c>
      <c r="W197" s="84">
        <v>0</v>
      </c>
      <c r="X197" s="84">
        <v>0</v>
      </c>
    </row>
    <row r="198" spans="1:39" ht="25.15" customHeight="1" thickBot="1" x14ac:dyDescent="0.25">
      <c r="A198" s="80"/>
      <c r="B198" s="81"/>
      <c r="C198" s="81"/>
      <c r="D198" s="82" t="s">
        <v>382</v>
      </c>
      <c r="E198" s="82" t="s">
        <v>26</v>
      </c>
      <c r="F198" s="82"/>
      <c r="G198" s="82"/>
      <c r="H198" s="93" t="s">
        <v>385</v>
      </c>
      <c r="I198" s="84">
        <v>0</v>
      </c>
      <c r="J198" s="85"/>
      <c r="K198" s="84"/>
      <c r="L198" s="84"/>
      <c r="M198" s="84">
        <v>0</v>
      </c>
      <c r="N198" s="84">
        <v>0</v>
      </c>
      <c r="O198" s="84">
        <v>0</v>
      </c>
      <c r="P198" s="84">
        <v>0</v>
      </c>
      <c r="Q198" s="84">
        <v>0</v>
      </c>
      <c r="R198" s="84">
        <v>0</v>
      </c>
      <c r="S198" s="84">
        <v>0</v>
      </c>
      <c r="T198" s="84">
        <v>0</v>
      </c>
      <c r="U198" s="84">
        <v>0</v>
      </c>
      <c r="V198" s="84">
        <v>0</v>
      </c>
      <c r="W198" s="84">
        <v>0</v>
      </c>
      <c r="X198" s="84">
        <v>0</v>
      </c>
    </row>
    <row r="199" spans="1:39" ht="30" customHeight="1" thickBot="1" x14ac:dyDescent="0.25">
      <c r="A199" s="44"/>
      <c r="B199" s="45"/>
      <c r="C199" s="45"/>
      <c r="D199" s="45"/>
      <c r="E199" s="1"/>
      <c r="F199" s="45"/>
      <c r="G199" s="45"/>
      <c r="H199" s="92" t="s">
        <v>322</v>
      </c>
      <c r="I199" s="46">
        <f>I193</f>
        <v>23597250</v>
      </c>
      <c r="J199" s="47">
        <f>J193</f>
        <v>0</v>
      </c>
      <c r="K199" s="48">
        <f>K193</f>
        <v>0</v>
      </c>
      <c r="L199" s="48">
        <f>L193</f>
        <v>23597250</v>
      </c>
      <c r="M199" s="49">
        <f t="shared" si="120"/>
        <v>1966437.5</v>
      </c>
      <c r="N199" s="49">
        <f t="shared" si="121"/>
        <v>1966437.5</v>
      </c>
      <c r="O199" s="49">
        <f t="shared" si="122"/>
        <v>1966437.5</v>
      </c>
      <c r="P199" s="49">
        <f t="shared" si="123"/>
        <v>1966437.5</v>
      </c>
      <c r="Q199" s="49">
        <f t="shared" si="124"/>
        <v>1966437.5</v>
      </c>
      <c r="R199" s="49">
        <f t="shared" si="125"/>
        <v>1966437.5</v>
      </c>
      <c r="S199" s="49">
        <f>I199/12</f>
        <v>1966437.5</v>
      </c>
      <c r="T199" s="49">
        <f t="shared" si="127"/>
        <v>1966437.5</v>
      </c>
      <c r="U199" s="49">
        <f t="shared" si="128"/>
        <v>1966437.5</v>
      </c>
      <c r="V199" s="49">
        <f t="shared" si="129"/>
        <v>1966437.5</v>
      </c>
      <c r="W199" s="49">
        <f t="shared" si="130"/>
        <v>1966437.5</v>
      </c>
      <c r="X199" s="50">
        <f t="shared" si="131"/>
        <v>1966437.5</v>
      </c>
    </row>
    <row r="200" spans="1:39" ht="25.15" customHeight="1" x14ac:dyDescent="0.2">
      <c r="A200" s="80"/>
      <c r="B200" s="81"/>
      <c r="C200" s="81">
        <v>0</v>
      </c>
      <c r="D200" s="82" t="s">
        <v>26</v>
      </c>
      <c r="E200" s="82" t="s">
        <v>26</v>
      </c>
      <c r="F200" s="82" t="s">
        <v>26</v>
      </c>
      <c r="G200" s="82"/>
      <c r="H200" s="94" t="s">
        <v>323</v>
      </c>
      <c r="I200" s="95">
        <v>0</v>
      </c>
      <c r="J200" s="85"/>
      <c r="K200" s="85"/>
      <c r="L200" s="85"/>
      <c r="M200" s="95">
        <f t="shared" si="120"/>
        <v>0</v>
      </c>
      <c r="N200" s="95">
        <f t="shared" si="121"/>
        <v>0</v>
      </c>
      <c r="O200" s="95">
        <f t="shared" si="122"/>
        <v>0</v>
      </c>
      <c r="P200" s="95">
        <f t="shared" si="123"/>
        <v>0</v>
      </c>
      <c r="Q200" s="95">
        <f t="shared" si="124"/>
        <v>0</v>
      </c>
      <c r="R200" s="95">
        <f t="shared" si="125"/>
        <v>0</v>
      </c>
      <c r="S200" s="95">
        <f t="shared" si="126"/>
        <v>0</v>
      </c>
      <c r="T200" s="95">
        <f t="shared" si="127"/>
        <v>0</v>
      </c>
      <c r="U200" s="95">
        <f t="shared" si="128"/>
        <v>0</v>
      </c>
      <c r="V200" s="95">
        <f t="shared" si="129"/>
        <v>0</v>
      </c>
      <c r="W200" s="95">
        <f t="shared" si="130"/>
        <v>0</v>
      </c>
      <c r="X200" s="95">
        <f t="shared" si="131"/>
        <v>0</v>
      </c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</row>
    <row r="201" spans="1:39" ht="25.15" customHeight="1" x14ac:dyDescent="0.2">
      <c r="A201" s="10" t="s">
        <v>1</v>
      </c>
      <c r="B201" s="11">
        <v>2510122</v>
      </c>
      <c r="C201" s="11">
        <v>0</v>
      </c>
      <c r="D201" s="13" t="s">
        <v>98</v>
      </c>
      <c r="E201" s="13" t="s">
        <v>28</v>
      </c>
      <c r="F201" s="13" t="s">
        <v>26</v>
      </c>
      <c r="G201" s="13"/>
      <c r="H201" s="16" t="s">
        <v>14</v>
      </c>
      <c r="I201" s="15">
        <v>14435904</v>
      </c>
      <c r="J201" s="38"/>
      <c r="K201" s="38"/>
      <c r="L201" s="15">
        <f t="shared" ref="L201:L202" si="133">I201+J201-K201</f>
        <v>14435904</v>
      </c>
      <c r="M201" s="15">
        <f t="shared" si="120"/>
        <v>1202992</v>
      </c>
      <c r="N201" s="15">
        <f t="shared" si="121"/>
        <v>1202992</v>
      </c>
      <c r="O201" s="15">
        <f t="shared" si="122"/>
        <v>1202992</v>
      </c>
      <c r="P201" s="15">
        <f t="shared" si="123"/>
        <v>1202992</v>
      </c>
      <c r="Q201" s="15">
        <f t="shared" si="124"/>
        <v>1202992</v>
      </c>
      <c r="R201" s="15">
        <f t="shared" si="125"/>
        <v>1202992</v>
      </c>
      <c r="S201" s="15">
        <f t="shared" si="126"/>
        <v>1202992</v>
      </c>
      <c r="T201" s="15">
        <f t="shared" si="127"/>
        <v>1202992</v>
      </c>
      <c r="U201" s="15">
        <f t="shared" si="128"/>
        <v>1202992</v>
      </c>
      <c r="V201" s="15">
        <f t="shared" si="129"/>
        <v>1202992</v>
      </c>
      <c r="W201" s="15">
        <f t="shared" si="130"/>
        <v>1202992</v>
      </c>
      <c r="X201" s="15">
        <f t="shared" si="131"/>
        <v>1202992</v>
      </c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</row>
    <row r="202" spans="1:39" ht="25.15" customHeight="1" x14ac:dyDescent="0.2">
      <c r="A202" s="10" t="s">
        <v>1</v>
      </c>
      <c r="B202" s="11">
        <v>2520326</v>
      </c>
      <c r="C202" s="11">
        <v>0</v>
      </c>
      <c r="D202" s="13" t="s">
        <v>98</v>
      </c>
      <c r="E202" s="13" t="s">
        <v>28</v>
      </c>
      <c r="F202" s="13" t="s">
        <v>28</v>
      </c>
      <c r="G202" s="13"/>
      <c r="H202" s="16" t="s">
        <v>3</v>
      </c>
      <c r="I202" s="15">
        <v>3462196.58</v>
      </c>
      <c r="J202" s="15"/>
      <c r="K202" s="16"/>
      <c r="L202" s="15">
        <f t="shared" si="133"/>
        <v>3462196.58</v>
      </c>
      <c r="M202" s="15">
        <f t="shared" si="120"/>
        <v>288516.38166666665</v>
      </c>
      <c r="N202" s="15">
        <f t="shared" si="121"/>
        <v>288516.38166666665</v>
      </c>
      <c r="O202" s="15">
        <f t="shared" si="122"/>
        <v>288516.38166666665</v>
      </c>
      <c r="P202" s="15">
        <f t="shared" si="123"/>
        <v>288516.38166666665</v>
      </c>
      <c r="Q202" s="15">
        <f t="shared" si="124"/>
        <v>288516.38166666665</v>
      </c>
      <c r="R202" s="15">
        <f t="shared" si="125"/>
        <v>288516.38166666665</v>
      </c>
      <c r="S202" s="15">
        <f t="shared" si="126"/>
        <v>288516.38166666665</v>
      </c>
      <c r="T202" s="15">
        <f t="shared" si="127"/>
        <v>288516.38166666665</v>
      </c>
      <c r="U202" s="15">
        <f t="shared" si="128"/>
        <v>288516.38166666665</v>
      </c>
      <c r="V202" s="15">
        <f t="shared" si="129"/>
        <v>288516.38166666665</v>
      </c>
      <c r="W202" s="15">
        <f t="shared" si="130"/>
        <v>288516.38166666665</v>
      </c>
      <c r="X202" s="15">
        <f t="shared" si="131"/>
        <v>288516.38166666665</v>
      </c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</row>
    <row r="203" spans="1:39" ht="25.15" customHeight="1" x14ac:dyDescent="0.2">
      <c r="A203" s="10" t="s">
        <v>1</v>
      </c>
      <c r="B203" s="11">
        <v>2610722</v>
      </c>
      <c r="C203" s="11">
        <v>0</v>
      </c>
      <c r="D203" s="13" t="s">
        <v>98</v>
      </c>
      <c r="E203" s="13" t="s">
        <v>28</v>
      </c>
      <c r="F203" s="13" t="s">
        <v>37</v>
      </c>
      <c r="G203" s="13"/>
      <c r="H203" s="42" t="s">
        <v>15</v>
      </c>
      <c r="I203" s="43">
        <v>9418665.3699999992</v>
      </c>
      <c r="J203" s="15"/>
      <c r="K203" s="16"/>
      <c r="L203" s="15">
        <f t="shared" ref="L203" si="134">I203+J203-K203</f>
        <v>9418665.3699999992</v>
      </c>
      <c r="M203" s="43">
        <f t="shared" ref="M203:M204" si="135">I203/12</f>
        <v>784888.78083333327</v>
      </c>
      <c r="N203" s="43">
        <f t="shared" ref="N203:N204" si="136">I203/12</f>
        <v>784888.78083333327</v>
      </c>
      <c r="O203" s="43">
        <f t="shared" ref="O203:O204" si="137">I203/12</f>
        <v>784888.78083333327</v>
      </c>
      <c r="P203" s="43">
        <f t="shared" ref="P203:P204" si="138">I203/12</f>
        <v>784888.78083333327</v>
      </c>
      <c r="Q203" s="43">
        <f t="shared" ref="Q203" si="139">L203/12</f>
        <v>784888.78083333327</v>
      </c>
      <c r="R203" s="43">
        <f t="shared" ref="R203:R204" si="140">I203/12</f>
        <v>784888.78083333327</v>
      </c>
      <c r="S203" s="43">
        <f t="shared" ref="S203:S204" si="141">I203/12</f>
        <v>784888.78083333327</v>
      </c>
      <c r="T203" s="43">
        <f t="shared" ref="T203:T204" si="142">I203/12</f>
        <v>784888.78083333327</v>
      </c>
      <c r="U203" s="43">
        <f t="shared" ref="U203:U204" si="143">I203/12</f>
        <v>784888.78083333327</v>
      </c>
      <c r="V203" s="43">
        <f t="shared" ref="V203:V204" si="144">I203/12</f>
        <v>784888.78083333327</v>
      </c>
      <c r="W203" s="43">
        <f t="shared" ref="W203:W204" si="145">I203/12</f>
        <v>784888.78083333327</v>
      </c>
      <c r="X203" s="43">
        <f t="shared" ref="X203:X204" si="146">I203/12</f>
        <v>784888.78083333327</v>
      </c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</row>
    <row r="204" spans="1:39" ht="25.15" customHeight="1" x14ac:dyDescent="0.2">
      <c r="A204" s="80"/>
      <c r="B204" s="81"/>
      <c r="C204" s="81">
        <v>0</v>
      </c>
      <c r="D204" s="82" t="s">
        <v>392</v>
      </c>
      <c r="E204" s="82"/>
      <c r="F204" s="82"/>
      <c r="G204" s="82"/>
      <c r="H204" s="90" t="s">
        <v>388</v>
      </c>
      <c r="I204" s="86">
        <v>0</v>
      </c>
      <c r="J204" s="84"/>
      <c r="K204" s="85"/>
      <c r="L204" s="84"/>
      <c r="M204" s="86">
        <f t="shared" si="135"/>
        <v>0</v>
      </c>
      <c r="N204" s="86">
        <f t="shared" si="136"/>
        <v>0</v>
      </c>
      <c r="O204" s="86">
        <f t="shared" si="137"/>
        <v>0</v>
      </c>
      <c r="P204" s="86">
        <f t="shared" si="138"/>
        <v>0</v>
      </c>
      <c r="Q204" s="86"/>
      <c r="R204" s="86">
        <f t="shared" si="140"/>
        <v>0</v>
      </c>
      <c r="S204" s="86">
        <f t="shared" si="141"/>
        <v>0</v>
      </c>
      <c r="T204" s="86">
        <f t="shared" si="142"/>
        <v>0</v>
      </c>
      <c r="U204" s="86">
        <f t="shared" si="143"/>
        <v>0</v>
      </c>
      <c r="V204" s="86">
        <f t="shared" si="144"/>
        <v>0</v>
      </c>
      <c r="W204" s="86">
        <f t="shared" si="145"/>
        <v>0</v>
      </c>
      <c r="X204" s="43">
        <f t="shared" si="146"/>
        <v>0</v>
      </c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</row>
    <row r="205" spans="1:39" ht="25.15" customHeight="1" x14ac:dyDescent="0.2">
      <c r="A205" s="10"/>
      <c r="B205" s="11"/>
      <c r="C205" s="11"/>
      <c r="D205" s="13" t="s">
        <v>392</v>
      </c>
      <c r="E205" s="13" t="s">
        <v>392</v>
      </c>
      <c r="F205" s="13" t="s">
        <v>392</v>
      </c>
      <c r="G205" s="13"/>
      <c r="H205" s="42" t="s">
        <v>389</v>
      </c>
      <c r="I205" s="43">
        <v>0</v>
      </c>
      <c r="J205" s="15"/>
      <c r="K205" s="16"/>
      <c r="L205" s="15"/>
      <c r="M205" s="43">
        <v>0</v>
      </c>
      <c r="N205" s="43">
        <v>0</v>
      </c>
      <c r="O205" s="43">
        <v>0</v>
      </c>
      <c r="P205" s="43">
        <v>0</v>
      </c>
      <c r="Q205" s="43">
        <v>0</v>
      </c>
      <c r="R205" s="43">
        <v>0</v>
      </c>
      <c r="S205" s="43">
        <v>0</v>
      </c>
      <c r="T205" s="43">
        <v>0</v>
      </c>
      <c r="U205" s="43">
        <v>0</v>
      </c>
      <c r="V205" s="43">
        <v>0</v>
      </c>
      <c r="W205" s="43">
        <v>0</v>
      </c>
      <c r="X205" s="43">
        <v>0</v>
      </c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</row>
    <row r="206" spans="1:39" ht="25.15" customHeight="1" x14ac:dyDescent="0.2">
      <c r="A206" s="10"/>
      <c r="B206" s="11"/>
      <c r="C206" s="11"/>
      <c r="D206" s="13" t="s">
        <v>392</v>
      </c>
      <c r="E206" s="13" t="s">
        <v>392</v>
      </c>
      <c r="F206" s="13" t="s">
        <v>392</v>
      </c>
      <c r="G206" s="13"/>
      <c r="H206" s="42" t="s">
        <v>390</v>
      </c>
      <c r="I206" s="43">
        <v>0</v>
      </c>
      <c r="J206" s="15"/>
      <c r="K206" s="16"/>
      <c r="L206" s="15"/>
      <c r="M206" s="43">
        <v>0</v>
      </c>
      <c r="N206" s="43">
        <v>0</v>
      </c>
      <c r="O206" s="43">
        <v>0</v>
      </c>
      <c r="P206" s="43">
        <v>0</v>
      </c>
      <c r="Q206" s="43">
        <v>0</v>
      </c>
      <c r="R206" s="43">
        <v>0</v>
      </c>
      <c r="S206" s="43">
        <v>0</v>
      </c>
      <c r="T206" s="43">
        <v>0</v>
      </c>
      <c r="U206" s="43">
        <v>0</v>
      </c>
      <c r="V206" s="43">
        <v>0</v>
      </c>
      <c r="W206" s="43">
        <v>0</v>
      </c>
      <c r="X206" s="43">
        <v>0</v>
      </c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</row>
    <row r="207" spans="1:39" ht="25.15" customHeight="1" thickBot="1" x14ac:dyDescent="0.25">
      <c r="A207" s="10"/>
      <c r="B207" s="11"/>
      <c r="C207" s="11"/>
      <c r="D207" s="13" t="s">
        <v>392</v>
      </c>
      <c r="E207" s="13" t="s">
        <v>392</v>
      </c>
      <c r="F207" s="13" t="s">
        <v>392</v>
      </c>
      <c r="G207" s="13"/>
      <c r="H207" s="42" t="s">
        <v>391</v>
      </c>
      <c r="I207" s="43">
        <v>0</v>
      </c>
      <c r="J207" s="15"/>
      <c r="K207" s="16"/>
      <c r="L207" s="15"/>
      <c r="M207" s="43">
        <v>0</v>
      </c>
      <c r="N207" s="43">
        <v>0</v>
      </c>
      <c r="O207" s="43">
        <v>0</v>
      </c>
      <c r="P207" s="43">
        <v>0</v>
      </c>
      <c r="Q207" s="43">
        <v>0</v>
      </c>
      <c r="R207" s="43">
        <v>0</v>
      </c>
      <c r="S207" s="43">
        <v>0</v>
      </c>
      <c r="T207" s="43">
        <v>0</v>
      </c>
      <c r="U207" s="43">
        <v>0</v>
      </c>
      <c r="V207" s="43">
        <v>0</v>
      </c>
      <c r="W207" s="43">
        <v>0</v>
      </c>
      <c r="X207" s="43">
        <v>0</v>
      </c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</row>
    <row r="208" spans="1:39" ht="25.15" customHeight="1" thickBot="1" x14ac:dyDescent="0.25">
      <c r="A208" s="44"/>
      <c r="B208" s="45"/>
      <c r="C208" s="45"/>
      <c r="D208" s="45"/>
      <c r="E208" s="1"/>
      <c r="F208" s="45"/>
      <c r="G208" s="45"/>
      <c r="H208" s="92" t="s">
        <v>324</v>
      </c>
      <c r="I208" s="46">
        <f>SUM(I201:I207)</f>
        <v>27316765.949999996</v>
      </c>
      <c r="J208" s="47">
        <f>SUM(J201:J207)</f>
        <v>0</v>
      </c>
      <c r="K208" s="48">
        <f>SUM(K201:K207)</f>
        <v>0</v>
      </c>
      <c r="L208" s="48">
        <f>SUM(L201:L207)</f>
        <v>27316765.949999996</v>
      </c>
      <c r="M208" s="49">
        <f>I208/12</f>
        <v>2276397.1624999996</v>
      </c>
      <c r="N208" s="49">
        <f t="shared" si="121"/>
        <v>2276397.1624999996</v>
      </c>
      <c r="O208" s="49">
        <f t="shared" si="122"/>
        <v>2276397.1624999996</v>
      </c>
      <c r="P208" s="49">
        <f t="shared" si="123"/>
        <v>2276397.1624999996</v>
      </c>
      <c r="Q208" s="49">
        <f t="shared" si="124"/>
        <v>2276397.1624999996</v>
      </c>
      <c r="R208" s="49">
        <f t="shared" si="125"/>
        <v>2276397.1624999996</v>
      </c>
      <c r="S208" s="49">
        <f>I208/12</f>
        <v>2276397.1624999996</v>
      </c>
      <c r="T208" s="49">
        <f t="shared" si="127"/>
        <v>2276397.1624999996</v>
      </c>
      <c r="U208" s="49">
        <f t="shared" si="128"/>
        <v>2276397.1624999996</v>
      </c>
      <c r="V208" s="49">
        <f t="shared" si="129"/>
        <v>2276397.1624999996</v>
      </c>
      <c r="W208" s="49">
        <f t="shared" si="130"/>
        <v>2276397.1624999996</v>
      </c>
      <c r="X208" s="50">
        <f t="shared" si="131"/>
        <v>2276397.1624999996</v>
      </c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</row>
    <row r="209" spans="1:39" ht="12" thickBot="1" x14ac:dyDescent="0.25">
      <c r="A209" s="44"/>
      <c r="B209" s="45"/>
      <c r="C209" s="45"/>
      <c r="D209" s="45"/>
      <c r="E209" s="1"/>
      <c r="F209" s="45"/>
      <c r="G209" s="45"/>
      <c r="H209" s="63"/>
      <c r="I209" s="64"/>
      <c r="J209" s="61"/>
      <c r="K209" s="26"/>
      <c r="L209" s="26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</row>
    <row r="210" spans="1:39" ht="25.15" customHeight="1" thickTop="1" thickBot="1" x14ac:dyDescent="0.25">
      <c r="A210" s="96"/>
      <c r="B210" s="97"/>
      <c r="C210" s="97"/>
      <c r="D210" s="97"/>
      <c r="E210" s="98"/>
      <c r="F210" s="97"/>
      <c r="G210" s="99"/>
      <c r="H210" s="67" t="s">
        <v>325</v>
      </c>
      <c r="I210" s="68">
        <f>I28+I42+I94+I131+I172+I191+I199+I208</f>
        <v>457197667.54049999</v>
      </c>
      <c r="J210" s="61">
        <f>J28+J42+J94+J131+J172+J191+J199+J208</f>
        <v>0</v>
      </c>
      <c r="K210" s="26">
        <f>K28+K42+K94+K131+K172+K191+K199+K208</f>
        <v>0</v>
      </c>
      <c r="L210" s="62">
        <f>L28+L42+L94+L131+L172+L191+L199+L208</f>
        <v>457197667.54049999</v>
      </c>
      <c r="M210" s="69">
        <f>I210/12</f>
        <v>38099805.628375001</v>
      </c>
      <c r="N210" s="49">
        <f>I210/12</f>
        <v>38099805.628375001</v>
      </c>
      <c r="O210" s="49">
        <f>I210/12</f>
        <v>38099805.628375001</v>
      </c>
      <c r="P210" s="49">
        <f>I210/12</f>
        <v>38099805.628375001</v>
      </c>
      <c r="Q210" s="49">
        <f>L210/12</f>
        <v>38099805.628375001</v>
      </c>
      <c r="R210" s="49">
        <f>I210/12</f>
        <v>38099805.628375001</v>
      </c>
      <c r="S210" s="49">
        <f>I210/12</f>
        <v>38099805.628375001</v>
      </c>
      <c r="T210" s="49">
        <f>I210/12</f>
        <v>38099805.628375001</v>
      </c>
      <c r="U210" s="49">
        <f>I210/12</f>
        <v>38099805.628375001</v>
      </c>
      <c r="V210" s="49">
        <f>I210/12</f>
        <v>38099805.628375001</v>
      </c>
      <c r="W210" s="49">
        <f>I210/12</f>
        <v>38099805.628375001</v>
      </c>
      <c r="X210" s="50">
        <f>I210/12</f>
        <v>38099805.628375001</v>
      </c>
      <c r="Y210" s="9"/>
      <c r="Z210" s="9"/>
      <c r="AA210" s="9"/>
      <c r="AB210" s="9"/>
      <c r="AC210" s="9"/>
      <c r="AD210" s="9"/>
    </row>
    <row r="211" spans="1:39" ht="20.100000000000001" customHeight="1" thickTop="1" x14ac:dyDescent="0.2">
      <c r="A211" s="4"/>
      <c r="B211" s="45"/>
      <c r="C211" s="45"/>
      <c r="D211" s="45"/>
      <c r="E211" s="1"/>
      <c r="F211" s="45"/>
      <c r="G211" s="45"/>
      <c r="H211" s="9"/>
      <c r="I211" s="56"/>
      <c r="J211" s="9"/>
      <c r="K211" s="9"/>
      <c r="L211" s="9"/>
      <c r="M211" s="56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</row>
    <row r="212" spans="1:39" ht="20.100000000000001" customHeight="1" x14ac:dyDescent="0.2">
      <c r="A212" s="4"/>
      <c r="B212" s="45"/>
      <c r="C212" s="45"/>
      <c r="D212" s="45"/>
      <c r="E212" s="1"/>
      <c r="F212" s="45"/>
      <c r="G212" s="45"/>
      <c r="H212" s="9"/>
      <c r="I212" s="56"/>
      <c r="J212" s="9"/>
      <c r="K212" s="9"/>
      <c r="L212" s="9"/>
      <c r="M212" s="56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</row>
    <row r="213" spans="1:39" ht="20.100000000000001" customHeight="1" x14ac:dyDescent="0.2">
      <c r="A213" s="4"/>
      <c r="B213" s="45"/>
      <c r="C213" s="45"/>
      <c r="D213" s="45"/>
      <c r="E213" s="1"/>
      <c r="F213" s="45"/>
      <c r="G213" s="45"/>
      <c r="H213" s="9"/>
      <c r="I213" s="56"/>
      <c r="J213" s="9"/>
      <c r="K213" s="9"/>
      <c r="L213" s="9"/>
      <c r="M213" s="56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</row>
    <row r="214" spans="1:39" ht="20.100000000000001" customHeight="1" x14ac:dyDescent="0.2">
      <c r="A214" s="4"/>
      <c r="B214" s="45"/>
      <c r="C214" s="45"/>
      <c r="D214" s="45"/>
      <c r="E214" s="1"/>
      <c r="F214" s="45"/>
      <c r="G214" s="45"/>
      <c r="H214" s="9"/>
      <c r="I214" s="56"/>
      <c r="J214" s="9"/>
      <c r="K214" s="9"/>
      <c r="L214" s="9"/>
      <c r="M214" s="56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</row>
    <row r="215" spans="1:39" ht="20.100000000000001" customHeight="1" x14ac:dyDescent="0.2">
      <c r="A215" s="4"/>
      <c r="B215" s="45"/>
      <c r="C215" s="45"/>
      <c r="D215" s="45"/>
      <c r="E215" s="1"/>
      <c r="F215" s="45"/>
      <c r="G215" s="45"/>
      <c r="H215" s="9"/>
      <c r="I215" s="9"/>
      <c r="J215" s="9"/>
      <c r="K215" s="9"/>
      <c r="L215" s="9"/>
      <c r="M215" s="56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</row>
    <row r="216" spans="1:39" ht="20.100000000000001" customHeight="1" x14ac:dyDescent="0.2">
      <c r="A216" s="4"/>
      <c r="B216" s="45"/>
      <c r="C216" s="45"/>
      <c r="D216" s="45"/>
      <c r="E216" s="1"/>
      <c r="F216" s="45"/>
      <c r="G216" s="45"/>
      <c r="H216" s="9"/>
      <c r="I216" s="9"/>
      <c r="J216" s="9"/>
      <c r="K216" s="9"/>
      <c r="L216" s="9"/>
      <c r="M216" s="56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</row>
    <row r="217" spans="1:39" ht="20.100000000000001" customHeight="1" x14ac:dyDescent="0.2">
      <c r="A217" s="4"/>
      <c r="B217" s="45"/>
      <c r="C217" s="45"/>
      <c r="D217" s="45"/>
      <c r="E217" s="1"/>
      <c r="F217" s="45"/>
      <c r="G217" s="45"/>
      <c r="H217" s="9"/>
      <c r="I217" s="9"/>
      <c r="J217" s="9"/>
      <c r="K217" s="9"/>
      <c r="L217" s="9"/>
      <c r="M217" s="56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</row>
    <row r="218" spans="1:39" ht="20.100000000000001" customHeight="1" x14ac:dyDescent="0.2">
      <c r="A218" s="4"/>
      <c r="B218" s="45"/>
      <c r="C218" s="45"/>
      <c r="D218" s="45"/>
      <c r="E218" s="1"/>
      <c r="F218" s="45"/>
      <c r="G218" s="45"/>
      <c r="H218" s="9"/>
      <c r="I218" s="9"/>
      <c r="J218" s="9"/>
      <c r="K218" s="9"/>
      <c r="L218" s="9"/>
      <c r="M218" s="56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</row>
    <row r="219" spans="1:39" ht="20.100000000000001" customHeight="1" x14ac:dyDescent="0.2">
      <c r="A219" s="4"/>
      <c r="B219" s="45"/>
      <c r="C219" s="45"/>
      <c r="D219" s="45"/>
      <c r="E219" s="1"/>
      <c r="F219" s="45"/>
      <c r="G219" s="45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</row>
    <row r="220" spans="1:39" ht="20.100000000000001" customHeight="1" x14ac:dyDescent="0.2">
      <c r="A220" s="4"/>
      <c r="B220" s="45"/>
      <c r="C220" s="45"/>
      <c r="D220" s="45"/>
      <c r="E220" s="1"/>
      <c r="F220" s="45"/>
      <c r="G220" s="45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</row>
    <row r="221" spans="1:39" ht="20.100000000000001" customHeight="1" x14ac:dyDescent="0.2">
      <c r="A221" s="4"/>
      <c r="B221" s="45"/>
      <c r="C221" s="45"/>
      <c r="D221" s="45"/>
      <c r="E221" s="1"/>
      <c r="F221" s="45"/>
      <c r="G221" s="45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</row>
    <row r="222" spans="1:39" ht="20.100000000000001" customHeight="1" x14ac:dyDescent="0.2">
      <c r="A222" s="4"/>
      <c r="B222" s="45"/>
      <c r="C222" s="45"/>
      <c r="D222" s="45"/>
      <c r="E222" s="1"/>
      <c r="F222" s="45"/>
      <c r="G222" s="45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</row>
    <row r="223" spans="1:39" ht="20.100000000000001" customHeight="1" x14ac:dyDescent="0.2">
      <c r="A223" s="4"/>
      <c r="B223" s="45"/>
      <c r="C223" s="45"/>
      <c r="D223" s="45"/>
      <c r="E223" s="1"/>
      <c r="F223" s="45"/>
      <c r="G223" s="45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</row>
    <row r="224" spans="1:39" ht="20.100000000000001" customHeight="1" x14ac:dyDescent="0.2">
      <c r="A224" s="4"/>
      <c r="B224" s="45"/>
      <c r="C224" s="45"/>
      <c r="D224" s="45"/>
      <c r="E224" s="1"/>
      <c r="F224" s="45"/>
      <c r="G224" s="45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</row>
    <row r="225" spans="1:30" ht="20.100000000000001" customHeight="1" x14ac:dyDescent="0.2">
      <c r="A225" s="4"/>
      <c r="B225" s="45"/>
      <c r="C225" s="45"/>
      <c r="D225" s="45"/>
      <c r="E225" s="1"/>
      <c r="F225" s="45"/>
      <c r="G225" s="45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</row>
    <row r="226" spans="1:30" ht="20.100000000000001" customHeight="1" x14ac:dyDescent="0.2">
      <c r="A226" s="4"/>
      <c r="B226" s="45"/>
      <c r="C226" s="45"/>
      <c r="D226" s="45"/>
      <c r="E226" s="1"/>
      <c r="F226" s="45"/>
      <c r="G226" s="45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</row>
    <row r="227" spans="1:30" ht="20.100000000000001" customHeight="1" x14ac:dyDescent="0.2">
      <c r="A227" s="4"/>
      <c r="B227" s="45"/>
      <c r="C227" s="45"/>
      <c r="D227" s="45"/>
      <c r="E227" s="1"/>
      <c r="F227" s="45"/>
      <c r="G227" s="45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</row>
    <row r="228" spans="1:30" ht="20.100000000000001" customHeight="1" x14ac:dyDescent="0.2">
      <c r="A228" s="4"/>
      <c r="B228" s="45"/>
      <c r="C228" s="45"/>
      <c r="D228" s="45"/>
      <c r="E228" s="1"/>
      <c r="F228" s="45"/>
      <c r="G228" s="45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</row>
    <row r="229" spans="1:30" ht="20.100000000000001" customHeight="1" x14ac:dyDescent="0.2">
      <c r="A229" s="4"/>
      <c r="B229" s="45"/>
      <c r="C229" s="45"/>
      <c r="D229" s="45"/>
      <c r="E229" s="1"/>
      <c r="F229" s="45"/>
      <c r="G229" s="45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</row>
    <row r="230" spans="1:30" ht="20.100000000000001" customHeight="1" x14ac:dyDescent="0.2">
      <c r="A230" s="4"/>
      <c r="B230" s="45"/>
      <c r="C230" s="45"/>
      <c r="D230" s="45"/>
      <c r="E230" s="1"/>
      <c r="F230" s="45"/>
      <c r="G230" s="45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</row>
    <row r="231" spans="1:30" ht="20.100000000000001" customHeight="1" x14ac:dyDescent="0.2">
      <c r="A231" s="4"/>
      <c r="B231" s="45"/>
      <c r="C231" s="45"/>
      <c r="D231" s="45"/>
      <c r="E231" s="1"/>
      <c r="F231" s="45"/>
      <c r="G231" s="45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</row>
    <row r="232" spans="1:30" ht="20.100000000000001" customHeight="1" x14ac:dyDescent="0.2">
      <c r="A232" s="4"/>
      <c r="B232" s="45"/>
      <c r="C232" s="45"/>
      <c r="D232" s="45"/>
      <c r="E232" s="1"/>
      <c r="F232" s="45"/>
      <c r="G232" s="45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</row>
    <row r="233" spans="1:30" ht="20.100000000000001" customHeight="1" x14ac:dyDescent="0.2">
      <c r="A233" s="4"/>
      <c r="B233" s="45"/>
      <c r="C233" s="45"/>
      <c r="D233" s="45"/>
      <c r="E233" s="1"/>
      <c r="F233" s="45"/>
      <c r="G233" s="45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</row>
    <row r="234" spans="1:30" ht="20.100000000000001" customHeight="1" x14ac:dyDescent="0.2">
      <c r="A234" s="4"/>
      <c r="B234" s="45"/>
      <c r="C234" s="45"/>
      <c r="D234" s="45"/>
      <c r="E234" s="1"/>
      <c r="F234" s="45"/>
      <c r="G234" s="45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</row>
    <row r="235" spans="1:30" ht="20.100000000000001" customHeight="1" x14ac:dyDescent="0.2">
      <c r="A235" s="4"/>
      <c r="B235" s="45"/>
      <c r="C235" s="45"/>
      <c r="D235" s="45"/>
      <c r="E235" s="1"/>
      <c r="F235" s="45"/>
      <c r="G235" s="45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</row>
    <row r="236" spans="1:30" ht="20.100000000000001" customHeight="1" x14ac:dyDescent="0.2">
      <c r="A236" s="4"/>
      <c r="B236" s="45"/>
      <c r="C236" s="45"/>
      <c r="D236" s="45"/>
      <c r="E236" s="1"/>
      <c r="F236" s="45"/>
      <c r="G236" s="45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</row>
    <row r="237" spans="1:30" ht="20.100000000000001" customHeight="1" x14ac:dyDescent="0.2">
      <c r="A237" s="4"/>
      <c r="B237" s="45"/>
      <c r="C237" s="45"/>
      <c r="D237" s="45"/>
      <c r="E237" s="1"/>
      <c r="F237" s="45"/>
      <c r="G237" s="45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</row>
    <row r="238" spans="1:30" ht="20.100000000000001" customHeight="1" x14ac:dyDescent="0.2">
      <c r="A238" s="4"/>
      <c r="B238" s="45"/>
      <c r="C238" s="45"/>
      <c r="D238" s="45"/>
      <c r="E238" s="1"/>
      <c r="F238" s="45"/>
      <c r="G238" s="45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</row>
    <row r="239" spans="1:30" ht="20.100000000000001" customHeight="1" x14ac:dyDescent="0.2">
      <c r="A239" s="5"/>
      <c r="B239" s="9"/>
      <c r="C239" s="45"/>
      <c r="D239" s="45"/>
      <c r="E239" s="45"/>
      <c r="F239" s="45"/>
      <c r="G239" s="45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</row>
    <row r="240" spans="1:30" ht="20.100000000000001" customHeight="1" x14ac:dyDescent="0.2">
      <c r="A240" s="5"/>
      <c r="B240" s="9"/>
      <c r="C240" s="45"/>
      <c r="D240" s="45"/>
      <c r="E240" s="45"/>
      <c r="F240" s="45"/>
      <c r="G240" s="45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</row>
    <row r="241" spans="1:30" ht="20.100000000000001" customHeight="1" x14ac:dyDescent="0.2">
      <c r="A241" s="5"/>
      <c r="B241" s="9"/>
      <c r="C241" s="45"/>
      <c r="D241" s="45"/>
      <c r="E241" s="45"/>
      <c r="F241" s="45"/>
      <c r="G241" s="45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</row>
    <row r="242" spans="1:30" ht="20.100000000000001" customHeight="1" x14ac:dyDescent="0.2">
      <c r="A242" s="5"/>
      <c r="B242" s="9"/>
      <c r="C242" s="45"/>
      <c r="D242" s="45"/>
      <c r="E242" s="45"/>
      <c r="F242" s="45"/>
      <c r="G242" s="45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</row>
    <row r="243" spans="1:30" ht="20.100000000000001" customHeight="1" x14ac:dyDescent="0.2">
      <c r="A243" s="5"/>
      <c r="B243" s="9"/>
      <c r="C243" s="45"/>
      <c r="D243" s="45"/>
      <c r="E243" s="45"/>
      <c r="F243" s="45"/>
      <c r="G243" s="45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</row>
    <row r="244" spans="1:30" ht="20.100000000000001" customHeight="1" x14ac:dyDescent="0.2">
      <c r="A244" s="5"/>
      <c r="B244" s="9"/>
      <c r="C244" s="45"/>
      <c r="D244" s="45"/>
      <c r="E244" s="45"/>
      <c r="F244" s="45"/>
      <c r="G244" s="45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</row>
    <row r="245" spans="1:30" ht="20.100000000000001" customHeight="1" x14ac:dyDescent="0.2">
      <c r="A245" s="5"/>
      <c r="B245" s="9"/>
      <c r="C245" s="45"/>
      <c r="D245" s="45"/>
      <c r="E245" s="45"/>
      <c r="F245" s="45"/>
      <c r="G245" s="45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</row>
    <row r="246" spans="1:30" ht="20.100000000000001" customHeight="1" x14ac:dyDescent="0.2">
      <c r="A246" s="5"/>
      <c r="B246" s="9"/>
      <c r="C246" s="45"/>
      <c r="D246" s="45"/>
      <c r="E246" s="45"/>
      <c r="F246" s="45"/>
      <c r="G246" s="45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</row>
    <row r="247" spans="1:30" ht="20.100000000000001" customHeight="1" x14ac:dyDescent="0.2">
      <c r="A247" s="5"/>
      <c r="B247" s="9"/>
      <c r="C247" s="45"/>
      <c r="D247" s="45"/>
      <c r="E247" s="45"/>
      <c r="F247" s="45"/>
      <c r="G247" s="45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</row>
    <row r="248" spans="1:30" ht="20.100000000000001" customHeight="1" x14ac:dyDescent="0.2">
      <c r="A248" s="5"/>
      <c r="B248" s="9"/>
      <c r="C248" s="45"/>
      <c r="D248" s="45"/>
      <c r="E248" s="45"/>
      <c r="F248" s="45"/>
      <c r="G248" s="45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</row>
    <row r="249" spans="1:30" ht="20.100000000000001" customHeight="1" x14ac:dyDescent="0.2">
      <c r="A249" s="5"/>
      <c r="B249" s="9"/>
      <c r="C249" s="45"/>
      <c r="D249" s="45"/>
      <c r="E249" s="45"/>
      <c r="F249" s="45"/>
      <c r="G249" s="45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</row>
    <row r="250" spans="1:30" ht="20.100000000000001" customHeight="1" x14ac:dyDescent="0.2">
      <c r="A250" s="5"/>
      <c r="B250" s="9"/>
      <c r="C250" s="45"/>
      <c r="D250" s="45"/>
      <c r="E250" s="45"/>
      <c r="F250" s="45"/>
      <c r="G250" s="45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</row>
    <row r="251" spans="1:30" ht="20.100000000000001" customHeight="1" x14ac:dyDescent="0.2">
      <c r="A251" s="5"/>
      <c r="B251" s="9"/>
      <c r="C251" s="45"/>
      <c r="D251" s="45"/>
      <c r="E251" s="45"/>
      <c r="F251" s="45"/>
      <c r="G251" s="45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</row>
    <row r="252" spans="1:30" ht="20.100000000000001" customHeight="1" x14ac:dyDescent="0.2">
      <c r="A252" s="5"/>
      <c r="B252" s="9"/>
      <c r="C252" s="45"/>
      <c r="D252" s="45"/>
      <c r="E252" s="45"/>
      <c r="F252" s="45"/>
      <c r="G252" s="45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</row>
    <row r="253" spans="1:30" ht="20.100000000000001" customHeight="1" x14ac:dyDescent="0.2">
      <c r="A253" s="5"/>
      <c r="B253" s="9"/>
      <c r="C253" s="45"/>
      <c r="D253" s="45"/>
      <c r="E253" s="45"/>
      <c r="F253" s="45"/>
      <c r="G253" s="45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</row>
    <row r="254" spans="1:30" ht="20.100000000000001" customHeight="1" x14ac:dyDescent="0.2">
      <c r="A254" s="5"/>
      <c r="B254" s="9"/>
      <c r="C254" s="45"/>
      <c r="D254" s="45"/>
      <c r="E254" s="45"/>
      <c r="F254" s="45"/>
      <c r="G254" s="45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</row>
    <row r="255" spans="1:30" ht="20.100000000000001" customHeight="1" x14ac:dyDescent="0.2">
      <c r="A255" s="5"/>
      <c r="B255" s="9"/>
      <c r="C255" s="45"/>
      <c r="D255" s="45"/>
      <c r="E255" s="45"/>
      <c r="F255" s="45"/>
      <c r="G255" s="45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</row>
    <row r="256" spans="1:30" ht="20.100000000000001" customHeight="1" x14ac:dyDescent="0.2">
      <c r="A256" s="5"/>
      <c r="B256" s="9"/>
      <c r="C256" s="45"/>
      <c r="D256" s="45"/>
      <c r="E256" s="45"/>
      <c r="F256" s="45"/>
      <c r="G256" s="45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</row>
    <row r="257" spans="1:30" ht="20.100000000000001" customHeight="1" x14ac:dyDescent="0.2">
      <c r="A257" s="5"/>
      <c r="B257" s="9"/>
      <c r="C257" s="45"/>
      <c r="D257" s="45"/>
      <c r="E257" s="45"/>
      <c r="F257" s="45"/>
      <c r="G257" s="45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</row>
    <row r="258" spans="1:30" ht="20.100000000000001" customHeight="1" x14ac:dyDescent="0.2">
      <c r="A258" s="5"/>
      <c r="B258" s="9"/>
      <c r="C258" s="45"/>
      <c r="D258" s="45"/>
      <c r="E258" s="45"/>
      <c r="F258" s="45"/>
      <c r="G258" s="45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</row>
    <row r="259" spans="1:30" ht="20.100000000000001" customHeight="1" x14ac:dyDescent="0.2">
      <c r="A259" s="5"/>
      <c r="B259" s="9"/>
      <c r="C259" s="45"/>
      <c r="D259" s="45"/>
      <c r="E259" s="45"/>
      <c r="F259" s="45"/>
      <c r="G259" s="45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</row>
    <row r="260" spans="1:30" ht="20.100000000000001" customHeight="1" x14ac:dyDescent="0.2">
      <c r="A260" s="5"/>
      <c r="B260" s="9"/>
      <c r="C260" s="45"/>
      <c r="D260" s="45"/>
      <c r="E260" s="45"/>
      <c r="F260" s="45"/>
      <c r="G260" s="45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</row>
    <row r="261" spans="1:30" ht="20.100000000000001" customHeight="1" x14ac:dyDescent="0.2">
      <c r="A261" s="5"/>
      <c r="B261" s="9"/>
      <c r="C261" s="45"/>
      <c r="D261" s="45"/>
      <c r="E261" s="45"/>
      <c r="F261" s="45"/>
      <c r="G261" s="45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</row>
    <row r="262" spans="1:30" ht="20.100000000000001" customHeight="1" x14ac:dyDescent="0.2">
      <c r="A262" s="5"/>
      <c r="B262" s="9"/>
      <c r="C262" s="45"/>
      <c r="D262" s="45"/>
      <c r="E262" s="45"/>
      <c r="F262" s="45"/>
      <c r="G262" s="45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</row>
    <row r="263" spans="1:30" ht="20.100000000000001" customHeight="1" x14ac:dyDescent="0.2">
      <c r="A263" s="5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</row>
    <row r="264" spans="1:30" ht="20.100000000000001" customHeight="1" x14ac:dyDescent="0.2">
      <c r="A264" s="5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</row>
    <row r="265" spans="1:30" ht="20.100000000000001" customHeight="1" x14ac:dyDescent="0.2">
      <c r="A265" s="5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</row>
    <row r="266" spans="1:30" ht="20.100000000000001" customHeight="1" x14ac:dyDescent="0.2">
      <c r="A266" s="5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</row>
    <row r="267" spans="1:30" ht="20.100000000000001" customHeight="1" x14ac:dyDescent="0.2">
      <c r="A267" s="5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</row>
    <row r="268" spans="1:30" ht="20.100000000000001" customHeight="1" x14ac:dyDescent="0.2">
      <c r="A268" s="5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</row>
    <row r="269" spans="1:30" ht="20.100000000000001" customHeight="1" x14ac:dyDescent="0.2">
      <c r="A269" s="5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</row>
    <row r="270" spans="1:30" ht="20.100000000000001" customHeight="1" x14ac:dyDescent="0.2">
      <c r="A270" s="5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</row>
    <row r="271" spans="1:30" ht="20.100000000000001" customHeight="1" x14ac:dyDescent="0.2">
      <c r="A271" s="5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</row>
    <row r="272" spans="1:30" ht="20.100000000000001" customHeight="1" x14ac:dyDescent="0.2">
      <c r="A272" s="5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</row>
    <row r="273" spans="1:30" ht="20.100000000000001" customHeight="1" x14ac:dyDescent="0.2">
      <c r="A273" s="5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</row>
    <row r="274" spans="1:30" ht="20.100000000000001" customHeight="1" x14ac:dyDescent="0.2">
      <c r="A274" s="5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</row>
    <row r="275" spans="1:30" ht="20.100000000000001" customHeight="1" x14ac:dyDescent="0.2">
      <c r="A275" s="5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</row>
    <row r="276" spans="1:30" ht="20.100000000000001" customHeight="1" x14ac:dyDescent="0.2">
      <c r="A276" s="5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</row>
    <row r="277" spans="1:30" ht="20.100000000000001" customHeight="1" x14ac:dyDescent="0.2">
      <c r="A277" s="5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</row>
    <row r="278" spans="1:30" ht="20.100000000000001" customHeight="1" x14ac:dyDescent="0.2">
      <c r="A278" s="5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</row>
    <row r="279" spans="1:30" ht="20.100000000000001" customHeight="1" x14ac:dyDescent="0.2">
      <c r="A279" s="5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</row>
    <row r="280" spans="1:30" ht="20.100000000000001" customHeight="1" x14ac:dyDescent="0.2">
      <c r="A280" s="5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</row>
    <row r="281" spans="1:30" ht="20.100000000000001" customHeight="1" x14ac:dyDescent="0.2">
      <c r="A281" s="5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</row>
    <row r="282" spans="1:30" ht="20.100000000000001" customHeight="1" x14ac:dyDescent="0.2">
      <c r="A282" s="5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</row>
    <row r="283" spans="1:30" ht="20.100000000000001" customHeight="1" x14ac:dyDescent="0.2">
      <c r="A283" s="5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</row>
    <row r="284" spans="1:30" ht="20.100000000000001" customHeight="1" x14ac:dyDescent="0.2">
      <c r="A284" s="5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</row>
    <row r="285" spans="1:30" ht="20.100000000000001" customHeight="1" x14ac:dyDescent="0.2">
      <c r="A285" s="5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</row>
    <row r="286" spans="1:30" ht="20.100000000000001" customHeight="1" x14ac:dyDescent="0.2">
      <c r="A286" s="5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</row>
    <row r="287" spans="1:30" ht="20.100000000000001" customHeight="1" x14ac:dyDescent="0.2">
      <c r="A287" s="5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</row>
    <row r="288" spans="1:30" ht="20.100000000000001" customHeight="1" x14ac:dyDescent="0.2">
      <c r="A288" s="5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</row>
    <row r="289" spans="1:30" ht="20.100000000000001" customHeight="1" x14ac:dyDescent="0.2">
      <c r="A289" s="5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</row>
    <row r="290" spans="1:30" ht="20.100000000000001" customHeight="1" x14ac:dyDescent="0.2">
      <c r="A290" s="5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</row>
    <row r="291" spans="1:30" ht="20.100000000000001" customHeight="1" x14ac:dyDescent="0.2">
      <c r="A291" s="5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</row>
    <row r="292" spans="1:30" ht="20.100000000000001" customHeight="1" x14ac:dyDescent="0.2">
      <c r="A292" s="5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</row>
    <row r="293" spans="1:30" ht="20.100000000000001" customHeight="1" x14ac:dyDescent="0.2">
      <c r="A293" s="5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</row>
    <row r="294" spans="1:30" ht="20.100000000000001" customHeight="1" x14ac:dyDescent="0.2">
      <c r="A294" s="5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</row>
    <row r="295" spans="1:30" ht="20.100000000000001" customHeight="1" x14ac:dyDescent="0.2">
      <c r="A295" s="5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</row>
    <row r="296" spans="1:30" ht="20.100000000000001" customHeight="1" x14ac:dyDescent="0.2">
      <c r="A296" s="5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</row>
    <row r="297" spans="1:30" ht="20.100000000000001" customHeight="1" x14ac:dyDescent="0.2">
      <c r="A297" s="5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</row>
    <row r="298" spans="1:30" ht="20.100000000000001" customHeight="1" x14ac:dyDescent="0.2">
      <c r="A298" s="5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</row>
    <row r="299" spans="1:30" ht="20.100000000000001" customHeight="1" x14ac:dyDescent="0.2">
      <c r="A299" s="5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</row>
    <row r="300" spans="1:30" ht="20.100000000000001" customHeight="1" x14ac:dyDescent="0.2">
      <c r="A300" s="5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</row>
    <row r="301" spans="1:30" ht="20.100000000000001" customHeight="1" x14ac:dyDescent="0.2">
      <c r="A301" s="5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</row>
    <row r="302" spans="1:30" ht="20.100000000000001" customHeight="1" x14ac:dyDescent="0.2">
      <c r="A302" s="5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</row>
    <row r="303" spans="1:30" ht="20.100000000000001" customHeight="1" x14ac:dyDescent="0.2">
      <c r="A303" s="5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</row>
    <row r="304" spans="1:30" ht="20.100000000000001" customHeight="1" x14ac:dyDescent="0.2">
      <c r="A304" s="2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</row>
    <row r="305" spans="1:30" ht="20.100000000000001" customHeight="1" x14ac:dyDescent="0.2">
      <c r="A305" s="2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</row>
    <row r="306" spans="1:30" ht="20.100000000000001" customHeight="1" x14ac:dyDescent="0.2">
      <c r="A306" s="2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</row>
    <row r="307" spans="1:30" ht="20.100000000000001" customHeight="1" x14ac:dyDescent="0.2">
      <c r="A307" s="2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</row>
    <row r="308" spans="1:30" ht="20.100000000000001" customHeight="1" x14ac:dyDescent="0.2">
      <c r="A308" s="2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</row>
    <row r="309" spans="1:30" ht="20.100000000000001" customHeight="1" x14ac:dyDescent="0.2">
      <c r="A309" s="2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</row>
    <row r="310" spans="1:30" ht="20.100000000000001" customHeight="1" x14ac:dyDescent="0.2">
      <c r="A310" s="2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</row>
    <row r="311" spans="1:30" ht="20.100000000000001" customHeight="1" x14ac:dyDescent="0.2">
      <c r="A311" s="2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</row>
    <row r="312" spans="1:30" ht="20.100000000000001" customHeight="1" x14ac:dyDescent="0.2">
      <c r="A312" s="2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</row>
    <row r="313" spans="1:30" ht="20.100000000000001" customHeight="1" x14ac:dyDescent="0.2">
      <c r="A313" s="2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</row>
    <row r="314" spans="1:30" ht="20.100000000000001" customHeight="1" x14ac:dyDescent="0.2">
      <c r="A314" s="2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</row>
    <row r="315" spans="1:30" ht="20.100000000000001" customHeight="1" x14ac:dyDescent="0.2">
      <c r="A315" s="2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</row>
    <row r="316" spans="1:30" ht="20.100000000000001" customHeight="1" x14ac:dyDescent="0.2">
      <c r="A316" s="2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</row>
    <row r="317" spans="1:30" ht="20.100000000000001" customHeight="1" x14ac:dyDescent="0.2">
      <c r="A317" s="2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</row>
    <row r="318" spans="1:30" ht="20.100000000000001" customHeight="1" x14ac:dyDescent="0.2">
      <c r="A318" s="2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</row>
    <row r="319" spans="1:30" ht="20.100000000000001" customHeight="1" x14ac:dyDescent="0.2">
      <c r="A319" s="2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</row>
    <row r="320" spans="1:30" ht="20.100000000000001" customHeight="1" x14ac:dyDescent="0.2">
      <c r="A320" s="2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</row>
    <row r="321" spans="1:30" ht="20.100000000000001" customHeight="1" x14ac:dyDescent="0.2">
      <c r="A321" s="2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</row>
    <row r="322" spans="1:30" ht="20.100000000000001" customHeight="1" x14ac:dyDescent="0.2">
      <c r="A322" s="2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</row>
    <row r="323" spans="1:30" ht="20.100000000000001" customHeight="1" x14ac:dyDescent="0.2">
      <c r="A323" s="2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</row>
    <row r="324" spans="1:30" ht="20.100000000000001" customHeight="1" x14ac:dyDescent="0.2">
      <c r="A324" s="2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</row>
    <row r="325" spans="1:30" ht="20.100000000000001" customHeight="1" x14ac:dyDescent="0.2">
      <c r="A325" s="2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</row>
    <row r="326" spans="1:30" ht="20.100000000000001" customHeight="1" x14ac:dyDescent="0.2">
      <c r="A326" s="2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</row>
    <row r="327" spans="1:30" ht="20.100000000000001" customHeight="1" x14ac:dyDescent="0.2">
      <c r="A327" s="2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</row>
    <row r="328" spans="1:30" ht="20.100000000000001" customHeight="1" x14ac:dyDescent="0.2">
      <c r="A328" s="2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</row>
    <row r="329" spans="1:30" ht="20.100000000000001" customHeight="1" x14ac:dyDescent="0.2">
      <c r="A329" s="2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</row>
    <row r="330" spans="1:30" ht="20.100000000000001" customHeight="1" x14ac:dyDescent="0.2">
      <c r="A330" s="2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</row>
    <row r="331" spans="1:30" ht="20.100000000000001" customHeight="1" x14ac:dyDescent="0.2">
      <c r="A331" s="2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</row>
    <row r="332" spans="1:30" ht="20.100000000000001" customHeight="1" x14ac:dyDescent="0.2">
      <c r="A332" s="2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</row>
    <row r="333" spans="1:30" ht="20.100000000000001" customHeight="1" x14ac:dyDescent="0.2">
      <c r="A333" s="2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</row>
    <row r="334" spans="1:30" ht="20.100000000000001" customHeight="1" x14ac:dyDescent="0.2">
      <c r="A334" s="2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</row>
    <row r="335" spans="1:30" ht="20.100000000000001" customHeight="1" x14ac:dyDescent="0.2">
      <c r="A335" s="2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</row>
    <row r="336" spans="1:30" ht="20.100000000000001" customHeight="1" x14ac:dyDescent="0.2">
      <c r="A336" s="2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</row>
    <row r="337" spans="1:30" ht="20.100000000000001" customHeight="1" x14ac:dyDescent="0.2">
      <c r="A337" s="2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</row>
    <row r="338" spans="1:30" ht="20.100000000000001" customHeight="1" x14ac:dyDescent="0.2">
      <c r="A338" s="2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</row>
    <row r="339" spans="1:30" ht="20.100000000000001" customHeight="1" x14ac:dyDescent="0.2">
      <c r="A339" s="2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</row>
    <row r="340" spans="1:30" ht="20.100000000000001" customHeight="1" x14ac:dyDescent="0.2">
      <c r="A340" s="2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</row>
    <row r="341" spans="1:30" ht="20.100000000000001" customHeight="1" x14ac:dyDescent="0.2">
      <c r="A341" s="2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</row>
    <row r="342" spans="1:30" ht="20.100000000000001" customHeight="1" x14ac:dyDescent="0.2">
      <c r="A342" s="2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</row>
    <row r="343" spans="1:30" ht="20.100000000000001" customHeight="1" x14ac:dyDescent="0.2">
      <c r="A343" s="2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</row>
    <row r="344" spans="1:30" ht="20.100000000000001" customHeight="1" x14ac:dyDescent="0.2">
      <c r="A344" s="2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</row>
    <row r="345" spans="1:30" ht="20.100000000000001" customHeight="1" x14ac:dyDescent="0.2">
      <c r="A345" s="2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</row>
    <row r="346" spans="1:30" ht="20.100000000000001" customHeight="1" x14ac:dyDescent="0.2">
      <c r="A346" s="2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</row>
    <row r="347" spans="1:30" ht="20.100000000000001" customHeight="1" x14ac:dyDescent="0.2">
      <c r="A347" s="2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</row>
    <row r="348" spans="1:30" ht="20.100000000000001" customHeight="1" x14ac:dyDescent="0.2">
      <c r="A348" s="2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</row>
    <row r="349" spans="1:30" ht="20.100000000000001" customHeight="1" x14ac:dyDescent="0.2">
      <c r="A349" s="2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</row>
    <row r="350" spans="1:30" ht="20.100000000000001" customHeight="1" x14ac:dyDescent="0.2">
      <c r="A350" s="2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</row>
    <row r="351" spans="1:30" ht="20.100000000000001" customHeight="1" x14ac:dyDescent="0.2">
      <c r="A351" s="2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</row>
    <row r="352" spans="1:30" ht="20.100000000000001" customHeight="1" x14ac:dyDescent="0.2">
      <c r="A352" s="2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</row>
    <row r="353" spans="1:30" ht="20.100000000000001" customHeight="1" x14ac:dyDescent="0.2">
      <c r="A353" s="2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</row>
    <row r="354" spans="1:30" ht="20.100000000000001" customHeight="1" x14ac:dyDescent="0.2">
      <c r="A354" s="2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</row>
    <row r="355" spans="1:30" ht="20.100000000000001" customHeight="1" x14ac:dyDescent="0.2">
      <c r="A355" s="2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</row>
    <row r="356" spans="1:30" ht="20.100000000000001" customHeight="1" x14ac:dyDescent="0.2">
      <c r="A356" s="2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</row>
    <row r="357" spans="1:30" ht="20.100000000000001" customHeight="1" x14ac:dyDescent="0.2">
      <c r="A357" s="2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</row>
    <row r="358" spans="1:30" ht="20.100000000000001" customHeight="1" x14ac:dyDescent="0.2">
      <c r="A358" s="2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</row>
    <row r="359" spans="1:30" ht="20.100000000000001" customHeight="1" x14ac:dyDescent="0.2">
      <c r="A359" s="2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</row>
    <row r="360" spans="1:30" ht="20.100000000000001" customHeight="1" x14ac:dyDescent="0.2">
      <c r="A360" s="2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</row>
    <row r="361" spans="1:30" ht="20.100000000000001" customHeight="1" x14ac:dyDescent="0.2">
      <c r="A361" s="2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</row>
    <row r="362" spans="1:30" ht="20.100000000000001" customHeight="1" x14ac:dyDescent="0.2">
      <c r="A362" s="2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</row>
    <row r="363" spans="1:30" ht="20.100000000000001" customHeight="1" x14ac:dyDescent="0.2">
      <c r="A363" s="2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</row>
    <row r="364" spans="1:30" ht="20.100000000000001" customHeight="1" x14ac:dyDescent="0.2">
      <c r="A364" s="2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</row>
    <row r="365" spans="1:30" ht="20.100000000000001" customHeight="1" x14ac:dyDescent="0.2">
      <c r="A365" s="2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</row>
    <row r="366" spans="1:30" ht="20.100000000000001" customHeight="1" x14ac:dyDescent="0.2">
      <c r="A366" s="2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</row>
    <row r="367" spans="1:30" ht="20.100000000000001" customHeight="1" x14ac:dyDescent="0.2">
      <c r="A367" s="2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</row>
    <row r="368" spans="1:30" ht="20.100000000000001" customHeight="1" x14ac:dyDescent="0.2">
      <c r="A368" s="2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</row>
    <row r="369" spans="1:30" ht="20.100000000000001" customHeight="1" x14ac:dyDescent="0.2">
      <c r="A369" s="2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</row>
    <row r="370" spans="1:30" ht="20.100000000000001" customHeight="1" x14ac:dyDescent="0.2">
      <c r="A370" s="2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</row>
    <row r="371" spans="1:30" ht="20.100000000000001" customHeight="1" x14ac:dyDescent="0.2">
      <c r="A371" s="2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</row>
    <row r="372" spans="1:30" ht="20.100000000000001" customHeight="1" x14ac:dyDescent="0.2">
      <c r="A372" s="2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</row>
    <row r="373" spans="1:30" ht="20.100000000000001" customHeight="1" x14ac:dyDescent="0.2">
      <c r="A373" s="2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</row>
    <row r="374" spans="1:30" ht="20.100000000000001" customHeight="1" x14ac:dyDescent="0.2">
      <c r="A374" s="2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</row>
    <row r="375" spans="1:30" ht="20.100000000000001" customHeight="1" x14ac:dyDescent="0.2">
      <c r="A375" s="2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</row>
    <row r="376" spans="1:30" ht="20.100000000000001" customHeight="1" x14ac:dyDescent="0.2">
      <c r="A376" s="2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</row>
    <row r="377" spans="1:30" ht="20.100000000000001" customHeight="1" x14ac:dyDescent="0.2">
      <c r="A377" s="2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</row>
    <row r="378" spans="1:30" ht="20.100000000000001" customHeight="1" x14ac:dyDescent="0.2">
      <c r="A378" s="2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</row>
    <row r="379" spans="1:30" ht="20.100000000000001" customHeight="1" x14ac:dyDescent="0.2">
      <c r="A379" s="2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</row>
    <row r="380" spans="1:30" ht="20.100000000000001" customHeight="1" x14ac:dyDescent="0.2">
      <c r="A380" s="2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</row>
    <row r="381" spans="1:30" ht="20.100000000000001" customHeight="1" x14ac:dyDescent="0.2">
      <c r="A381" s="2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</row>
    <row r="382" spans="1:30" ht="20.100000000000001" customHeight="1" x14ac:dyDescent="0.2">
      <c r="A382" s="2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</row>
    <row r="383" spans="1:30" ht="20.100000000000001" customHeight="1" x14ac:dyDescent="0.2">
      <c r="A383" s="2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</row>
    <row r="384" spans="1:30" ht="20.100000000000001" customHeight="1" x14ac:dyDescent="0.2">
      <c r="A384" s="2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</row>
    <row r="385" spans="1:30" ht="20.100000000000001" customHeight="1" x14ac:dyDescent="0.2">
      <c r="A385" s="2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</row>
    <row r="386" spans="1:30" ht="20.100000000000001" customHeight="1" x14ac:dyDescent="0.2">
      <c r="A386" s="2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</row>
    <row r="387" spans="1:30" ht="20.100000000000001" customHeight="1" x14ac:dyDescent="0.2">
      <c r="A387" s="2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</row>
    <row r="388" spans="1:30" ht="20.100000000000001" customHeight="1" x14ac:dyDescent="0.2">
      <c r="A388" s="2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</row>
    <row r="389" spans="1:30" ht="20.100000000000001" customHeight="1" x14ac:dyDescent="0.2">
      <c r="A389" s="2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</row>
    <row r="390" spans="1:30" ht="20.100000000000001" customHeight="1" x14ac:dyDescent="0.2">
      <c r="A390" s="2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</row>
    <row r="391" spans="1:30" ht="20.100000000000001" customHeight="1" x14ac:dyDescent="0.2">
      <c r="A391" s="2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</row>
    <row r="392" spans="1:30" ht="20.100000000000001" customHeight="1" x14ac:dyDescent="0.2">
      <c r="A392" s="2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</row>
    <row r="393" spans="1:30" ht="20.100000000000001" customHeight="1" x14ac:dyDescent="0.2">
      <c r="A393" s="2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</row>
    <row r="394" spans="1:30" ht="20.100000000000001" customHeight="1" x14ac:dyDescent="0.2">
      <c r="A394" s="2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</row>
    <row r="395" spans="1:30" ht="20.100000000000001" customHeight="1" x14ac:dyDescent="0.2">
      <c r="A395" s="2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</row>
    <row r="396" spans="1:30" ht="20.100000000000001" customHeight="1" x14ac:dyDescent="0.2">
      <c r="A396" s="2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</row>
    <row r="397" spans="1:30" ht="20.100000000000001" customHeight="1" x14ac:dyDescent="0.2">
      <c r="A397" s="2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</row>
    <row r="398" spans="1:30" ht="20.100000000000001" customHeight="1" x14ac:dyDescent="0.2">
      <c r="A398" s="2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</row>
    <row r="399" spans="1:30" ht="20.100000000000001" customHeight="1" x14ac:dyDescent="0.2">
      <c r="A399" s="2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</row>
    <row r="400" spans="1:30" ht="20.100000000000001" customHeight="1" x14ac:dyDescent="0.2">
      <c r="A400" s="2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</row>
    <row r="401" spans="1:30" ht="20.100000000000001" customHeight="1" x14ac:dyDescent="0.2">
      <c r="A401" s="2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</row>
    <row r="402" spans="1:30" ht="20.100000000000001" customHeight="1" x14ac:dyDescent="0.2">
      <c r="A402" s="2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</row>
    <row r="403" spans="1:30" ht="20.100000000000001" customHeight="1" x14ac:dyDescent="0.2">
      <c r="A403" s="2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</row>
    <row r="404" spans="1:30" ht="20.100000000000001" customHeight="1" x14ac:dyDescent="0.2">
      <c r="A404" s="2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</row>
    <row r="405" spans="1:30" ht="20.100000000000001" customHeight="1" x14ac:dyDescent="0.2">
      <c r="A405" s="2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</row>
    <row r="406" spans="1:30" ht="20.100000000000001" customHeight="1" x14ac:dyDescent="0.2">
      <c r="A406" s="2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</row>
    <row r="407" spans="1:30" ht="20.100000000000001" customHeight="1" x14ac:dyDescent="0.2">
      <c r="A407" s="2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</row>
    <row r="408" spans="1:30" ht="20.100000000000001" customHeight="1" x14ac:dyDescent="0.2">
      <c r="A408" s="2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</row>
    <row r="409" spans="1:30" ht="20.100000000000001" customHeight="1" x14ac:dyDescent="0.2">
      <c r="A409" s="2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</row>
    <row r="410" spans="1:30" ht="20.100000000000001" customHeight="1" x14ac:dyDescent="0.2">
      <c r="A410" s="2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</row>
    <row r="411" spans="1:30" ht="20.100000000000001" customHeight="1" x14ac:dyDescent="0.2">
      <c r="A411" s="2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</row>
    <row r="412" spans="1:30" ht="20.100000000000001" customHeight="1" x14ac:dyDescent="0.2">
      <c r="A412" s="2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</row>
    <row r="413" spans="1:30" ht="20.100000000000001" customHeight="1" x14ac:dyDescent="0.2">
      <c r="A413" s="2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</row>
    <row r="414" spans="1:30" ht="20.100000000000001" customHeight="1" x14ac:dyDescent="0.2">
      <c r="A414" s="2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</row>
    <row r="415" spans="1:30" ht="20.100000000000001" customHeight="1" x14ac:dyDescent="0.2">
      <c r="A415" s="2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</row>
    <row r="416" spans="1:30" ht="20.100000000000001" customHeight="1" x14ac:dyDescent="0.2">
      <c r="A416" s="2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</row>
    <row r="417" spans="1:30" ht="20.100000000000001" customHeight="1" x14ac:dyDescent="0.2">
      <c r="A417" s="2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</row>
    <row r="418" spans="1:30" ht="20.100000000000001" customHeight="1" x14ac:dyDescent="0.2">
      <c r="A418" s="2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</row>
    <row r="419" spans="1:30" ht="20.100000000000001" customHeight="1" x14ac:dyDescent="0.2">
      <c r="A419" s="2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</row>
    <row r="420" spans="1:30" ht="20.100000000000001" customHeight="1" x14ac:dyDescent="0.2">
      <c r="A420" s="2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</row>
    <row r="421" spans="1:30" ht="20.100000000000001" customHeight="1" x14ac:dyDescent="0.2">
      <c r="A421" s="2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</row>
    <row r="422" spans="1:30" ht="20.100000000000001" customHeight="1" x14ac:dyDescent="0.2">
      <c r="A422" s="2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</row>
    <row r="423" spans="1:30" ht="20.100000000000001" customHeight="1" x14ac:dyDescent="0.2">
      <c r="A423" s="2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</row>
    <row r="424" spans="1:30" ht="20.100000000000001" customHeight="1" x14ac:dyDescent="0.2">
      <c r="A424" s="2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</row>
    <row r="425" spans="1:30" ht="20.100000000000001" customHeight="1" x14ac:dyDescent="0.2">
      <c r="A425" s="2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</row>
    <row r="426" spans="1:30" ht="20.100000000000001" customHeight="1" x14ac:dyDescent="0.2">
      <c r="A426" s="2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</row>
    <row r="427" spans="1:30" ht="20.100000000000001" customHeight="1" x14ac:dyDescent="0.2">
      <c r="A427" s="2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</row>
    <row r="428" spans="1:30" ht="20.100000000000001" customHeight="1" x14ac:dyDescent="0.2">
      <c r="A428" s="2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</row>
    <row r="429" spans="1:30" ht="20.100000000000001" customHeight="1" x14ac:dyDescent="0.2">
      <c r="A429" s="2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</row>
    <row r="430" spans="1:30" ht="20.100000000000001" customHeight="1" x14ac:dyDescent="0.2">
      <c r="A430" s="2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</row>
    <row r="431" spans="1:30" ht="20.100000000000001" customHeight="1" x14ac:dyDescent="0.2">
      <c r="A431" s="2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</row>
    <row r="432" spans="1:30" ht="20.100000000000001" customHeight="1" x14ac:dyDescent="0.2">
      <c r="A432" s="2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</row>
    <row r="433" spans="1:30" ht="20.100000000000001" customHeight="1" x14ac:dyDescent="0.2">
      <c r="A433" s="2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</row>
    <row r="434" spans="1:30" ht="20.100000000000001" customHeight="1" x14ac:dyDescent="0.2">
      <c r="A434" s="2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</row>
    <row r="435" spans="1:30" ht="20.100000000000001" customHeight="1" x14ac:dyDescent="0.2">
      <c r="A435" s="2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</row>
    <row r="436" spans="1:30" ht="20.100000000000001" customHeight="1" x14ac:dyDescent="0.2">
      <c r="A436" s="2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</row>
    <row r="437" spans="1:30" ht="20.100000000000001" customHeight="1" x14ac:dyDescent="0.2">
      <c r="A437" s="2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</row>
    <row r="438" spans="1:30" ht="20.100000000000001" customHeight="1" x14ac:dyDescent="0.2">
      <c r="A438" s="2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</row>
    <row r="439" spans="1:30" ht="20.100000000000001" customHeight="1" x14ac:dyDescent="0.2">
      <c r="A439" s="2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</row>
    <row r="440" spans="1:30" ht="20.100000000000001" customHeight="1" x14ac:dyDescent="0.2">
      <c r="A440" s="2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</row>
    <row r="441" spans="1:30" ht="20.100000000000001" customHeight="1" x14ac:dyDescent="0.2">
      <c r="A441" s="2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</row>
    <row r="442" spans="1:30" ht="20.100000000000001" customHeight="1" x14ac:dyDescent="0.2">
      <c r="A442" s="2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</row>
    <row r="443" spans="1:30" ht="20.100000000000001" customHeight="1" x14ac:dyDescent="0.2">
      <c r="A443" s="2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</row>
    <row r="444" spans="1:30" ht="20.100000000000001" customHeight="1" x14ac:dyDescent="0.2">
      <c r="A444" s="2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</row>
    <row r="445" spans="1:30" ht="20.100000000000001" customHeight="1" x14ac:dyDescent="0.2">
      <c r="A445" s="2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</row>
    <row r="446" spans="1:30" ht="20.100000000000001" customHeight="1" x14ac:dyDescent="0.2">
      <c r="A446" s="2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</row>
    <row r="447" spans="1:30" ht="20.100000000000001" customHeight="1" x14ac:dyDescent="0.2">
      <c r="A447" s="2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</row>
    <row r="448" spans="1:30" ht="20.100000000000001" customHeight="1" x14ac:dyDescent="0.2">
      <c r="A448" s="2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</row>
    <row r="449" spans="1:30" ht="20.100000000000001" customHeight="1" x14ac:dyDescent="0.2">
      <c r="A449" s="2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</row>
    <row r="450" spans="1:30" ht="20.100000000000001" customHeight="1" x14ac:dyDescent="0.2">
      <c r="A450" s="2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</row>
    <row r="451" spans="1:30" x14ac:dyDescent="0.2">
      <c r="A451" s="2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</row>
    <row r="452" spans="1:30" x14ac:dyDescent="0.2">
      <c r="A452" s="2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</row>
    <row r="453" spans="1:30" x14ac:dyDescent="0.2">
      <c r="A453" s="2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</row>
    <row r="454" spans="1:30" x14ac:dyDescent="0.2">
      <c r="A454" s="2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</row>
    <row r="455" spans="1:30" x14ac:dyDescent="0.2">
      <c r="A455" s="2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</row>
    <row r="456" spans="1:30" x14ac:dyDescent="0.2">
      <c r="A456" s="2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</row>
    <row r="457" spans="1:30" x14ac:dyDescent="0.2">
      <c r="A457" s="2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</row>
    <row r="458" spans="1:30" x14ac:dyDescent="0.2">
      <c r="A458" s="2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</row>
    <row r="459" spans="1:30" x14ac:dyDescent="0.2">
      <c r="A459" s="2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</row>
    <row r="460" spans="1:30" x14ac:dyDescent="0.2">
      <c r="A460" s="2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</row>
    <row r="461" spans="1:30" x14ac:dyDescent="0.2">
      <c r="A461" s="2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</row>
    <row r="462" spans="1:30" x14ac:dyDescent="0.2">
      <c r="A462" s="2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</row>
    <row r="463" spans="1:30" x14ac:dyDescent="0.2">
      <c r="A463" s="2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</row>
    <row r="464" spans="1:30" x14ac:dyDescent="0.2">
      <c r="A464" s="2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</row>
    <row r="465" spans="1:30" x14ac:dyDescent="0.2">
      <c r="A465" s="2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</row>
    <row r="466" spans="1:30" x14ac:dyDescent="0.2">
      <c r="A466" s="2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</row>
    <row r="467" spans="1:30" x14ac:dyDescent="0.2">
      <c r="A467" s="2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</row>
    <row r="468" spans="1:30" x14ac:dyDescent="0.2">
      <c r="A468" s="2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</row>
    <row r="469" spans="1:30" x14ac:dyDescent="0.2">
      <c r="A469" s="2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</row>
    <row r="470" spans="1:30" x14ac:dyDescent="0.2">
      <c r="A470" s="2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</row>
    <row r="471" spans="1:30" x14ac:dyDescent="0.2">
      <c r="A471" s="2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</row>
    <row r="472" spans="1:30" x14ac:dyDescent="0.2">
      <c r="A472" s="2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</row>
    <row r="473" spans="1:30" x14ac:dyDescent="0.2">
      <c r="A473" s="2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</row>
    <row r="474" spans="1:30" x14ac:dyDescent="0.2">
      <c r="A474" s="2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</row>
    <row r="475" spans="1:30" x14ac:dyDescent="0.2">
      <c r="A475" s="2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</row>
    <row r="476" spans="1:30" x14ac:dyDescent="0.2">
      <c r="A476" s="2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</row>
    <row r="477" spans="1:30" x14ac:dyDescent="0.2">
      <c r="A477" s="2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</row>
    <row r="478" spans="1:30" x14ac:dyDescent="0.2">
      <c r="A478" s="2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</row>
    <row r="479" spans="1:30" x14ac:dyDescent="0.2">
      <c r="A479" s="2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</row>
    <row r="480" spans="1:30" x14ac:dyDescent="0.2">
      <c r="A480" s="2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</row>
    <row r="481" spans="1:30" x14ac:dyDescent="0.2">
      <c r="A481" s="2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</row>
    <row r="482" spans="1:30" x14ac:dyDescent="0.2">
      <c r="A482" s="2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</row>
    <row r="483" spans="1:30" x14ac:dyDescent="0.2">
      <c r="A483" s="2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</row>
    <row r="484" spans="1:30" x14ac:dyDescent="0.2">
      <c r="A484" s="2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</row>
    <row r="485" spans="1:30" x14ac:dyDescent="0.2">
      <c r="A485" s="2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</row>
    <row r="486" spans="1:30" x14ac:dyDescent="0.2">
      <c r="A486" s="2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</row>
    <row r="487" spans="1:30" x14ac:dyDescent="0.2">
      <c r="A487" s="2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</row>
    <row r="488" spans="1:30" x14ac:dyDescent="0.2">
      <c r="A488" s="2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</row>
    <row r="489" spans="1:30" x14ac:dyDescent="0.2">
      <c r="A489" s="2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</row>
    <row r="490" spans="1:30" x14ac:dyDescent="0.2">
      <c r="A490" s="2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</row>
    <row r="491" spans="1:30" x14ac:dyDescent="0.2">
      <c r="A491" s="2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</row>
    <row r="492" spans="1:30" x14ac:dyDescent="0.2">
      <c r="A492" s="2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</row>
    <row r="493" spans="1:30" x14ac:dyDescent="0.2">
      <c r="A493" s="2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</row>
    <row r="494" spans="1:30" x14ac:dyDescent="0.2">
      <c r="A494" s="2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</row>
    <row r="495" spans="1:30" x14ac:dyDescent="0.2">
      <c r="A495" s="2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</row>
    <row r="496" spans="1:30" x14ac:dyDescent="0.2">
      <c r="A496" s="2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</row>
    <row r="497" spans="1:30" x14ac:dyDescent="0.2">
      <c r="A497" s="2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</row>
    <row r="498" spans="1:30" x14ac:dyDescent="0.2">
      <c r="A498" s="2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</row>
    <row r="499" spans="1:30" x14ac:dyDescent="0.2">
      <c r="A499" s="2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</row>
    <row r="500" spans="1:30" x14ac:dyDescent="0.2">
      <c r="A500" s="2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</row>
    <row r="501" spans="1:30" x14ac:dyDescent="0.2">
      <c r="A501" s="2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</row>
    <row r="502" spans="1:30" x14ac:dyDescent="0.2">
      <c r="A502" s="2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</row>
    <row r="503" spans="1:30" x14ac:dyDescent="0.2">
      <c r="A503" s="2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</row>
    <row r="504" spans="1:30" x14ac:dyDescent="0.2">
      <c r="A504" s="2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</row>
    <row r="505" spans="1:30" x14ac:dyDescent="0.2">
      <c r="A505" s="2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</row>
    <row r="506" spans="1:30" x14ac:dyDescent="0.2">
      <c r="A506" s="2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</row>
    <row r="507" spans="1:30" x14ac:dyDescent="0.2">
      <c r="A507" s="2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</row>
    <row r="508" spans="1:30" x14ac:dyDescent="0.2">
      <c r="A508" s="2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</row>
    <row r="509" spans="1:30" x14ac:dyDescent="0.2">
      <c r="A509" s="2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</row>
    <row r="510" spans="1:30" x14ac:dyDescent="0.2">
      <c r="A510" s="2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</row>
    <row r="511" spans="1:30" x14ac:dyDescent="0.2">
      <c r="A511" s="2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</row>
    <row r="512" spans="1:30" x14ac:dyDescent="0.2">
      <c r="A512" s="2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</row>
    <row r="513" spans="1:30" x14ac:dyDescent="0.2">
      <c r="A513" s="2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</row>
    <row r="514" spans="1:30" x14ac:dyDescent="0.2">
      <c r="A514" s="2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</row>
    <row r="515" spans="1:30" x14ac:dyDescent="0.2">
      <c r="A515" s="2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</row>
    <row r="516" spans="1:30" x14ac:dyDescent="0.2">
      <c r="A516" s="2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</row>
    <row r="517" spans="1:30" x14ac:dyDescent="0.2">
      <c r="A517" s="2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</row>
    <row r="518" spans="1:30" x14ac:dyDescent="0.2">
      <c r="A518" s="2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</row>
    <row r="519" spans="1:30" x14ac:dyDescent="0.2">
      <c r="A519" s="2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</row>
    <row r="520" spans="1:30" x14ac:dyDescent="0.2">
      <c r="A520" s="2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</row>
    <row r="521" spans="1:30" x14ac:dyDescent="0.2">
      <c r="A521" s="2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</row>
    <row r="522" spans="1:30" x14ac:dyDescent="0.2">
      <c r="A522" s="2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</row>
    <row r="523" spans="1:30" x14ac:dyDescent="0.2">
      <c r="A523" s="2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</row>
    <row r="524" spans="1:30" x14ac:dyDescent="0.2">
      <c r="A524" s="2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</row>
    <row r="525" spans="1:30" x14ac:dyDescent="0.2">
      <c r="A525" s="2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</row>
    <row r="526" spans="1:30" x14ac:dyDescent="0.2">
      <c r="A526" s="2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</row>
    <row r="527" spans="1:30" x14ac:dyDescent="0.2">
      <c r="A527" s="2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</row>
    <row r="528" spans="1:30" x14ac:dyDescent="0.2">
      <c r="A528" s="2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</row>
    <row r="529" spans="1:30" x14ac:dyDescent="0.2">
      <c r="A529" s="2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</row>
    <row r="530" spans="1:30" x14ac:dyDescent="0.2">
      <c r="A530" s="2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</row>
    <row r="531" spans="1:30" x14ac:dyDescent="0.2">
      <c r="A531" s="2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</row>
    <row r="532" spans="1:30" x14ac:dyDescent="0.2">
      <c r="A532" s="2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</row>
    <row r="533" spans="1:30" x14ac:dyDescent="0.2">
      <c r="A533" s="2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</row>
    <row r="534" spans="1:30" x14ac:dyDescent="0.2">
      <c r="A534" s="2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</row>
    <row r="535" spans="1:30" x14ac:dyDescent="0.2">
      <c r="A535" s="2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</row>
    <row r="536" spans="1:30" x14ac:dyDescent="0.2">
      <c r="A536" s="2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</row>
    <row r="537" spans="1:30" x14ac:dyDescent="0.2">
      <c r="A537" s="2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</row>
    <row r="538" spans="1:30" x14ac:dyDescent="0.2">
      <c r="A538" s="2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</row>
    <row r="539" spans="1:30" x14ac:dyDescent="0.2">
      <c r="A539" s="2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</row>
    <row r="540" spans="1:30" x14ac:dyDescent="0.2">
      <c r="A540" s="2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</row>
    <row r="541" spans="1:30" x14ac:dyDescent="0.2">
      <c r="A541" s="2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</row>
    <row r="542" spans="1:30" x14ac:dyDescent="0.2">
      <c r="A542" s="2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</row>
    <row r="543" spans="1:30" x14ac:dyDescent="0.2">
      <c r="A543" s="2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</row>
    <row r="544" spans="1:30" x14ac:dyDescent="0.2">
      <c r="A544" s="2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</row>
    <row r="545" spans="1:30" x14ac:dyDescent="0.2">
      <c r="A545" s="2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</row>
    <row r="546" spans="1:30" x14ac:dyDescent="0.2">
      <c r="A546" s="2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</row>
    <row r="547" spans="1:30" x14ac:dyDescent="0.2">
      <c r="A547" s="2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</row>
    <row r="548" spans="1:30" x14ac:dyDescent="0.2">
      <c r="A548" s="2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</row>
    <row r="549" spans="1:30" x14ac:dyDescent="0.2">
      <c r="A549" s="2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</row>
    <row r="550" spans="1:30" x14ac:dyDescent="0.2">
      <c r="A550" s="2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</row>
    <row r="551" spans="1:30" x14ac:dyDescent="0.2">
      <c r="A551" s="2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</row>
    <row r="552" spans="1:30" x14ac:dyDescent="0.2">
      <c r="A552" s="2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</row>
    <row r="553" spans="1:30" x14ac:dyDescent="0.2">
      <c r="A553" s="2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</row>
    <row r="554" spans="1:30" x14ac:dyDescent="0.2">
      <c r="A554" s="2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</row>
    <row r="555" spans="1:30" x14ac:dyDescent="0.2">
      <c r="A555" s="2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</row>
    <row r="556" spans="1:30" x14ac:dyDescent="0.2">
      <c r="A556" s="2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</row>
    <row r="557" spans="1:30" x14ac:dyDescent="0.2">
      <c r="A557" s="2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</row>
    <row r="558" spans="1:30" x14ac:dyDescent="0.2">
      <c r="A558" s="2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</row>
    <row r="559" spans="1:30" x14ac:dyDescent="0.2">
      <c r="A559" s="2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</row>
    <row r="560" spans="1:30" x14ac:dyDescent="0.2">
      <c r="A560" s="2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</row>
    <row r="561" spans="1:30" x14ac:dyDescent="0.2">
      <c r="A561" s="2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</row>
    <row r="562" spans="1:30" x14ac:dyDescent="0.2">
      <c r="A562" s="2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</row>
    <row r="563" spans="1:30" x14ac:dyDescent="0.2">
      <c r="A563" s="2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</row>
    <row r="564" spans="1:30" x14ac:dyDescent="0.2">
      <c r="A564" s="2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</row>
    <row r="565" spans="1:30" x14ac:dyDescent="0.2">
      <c r="A565" s="2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</row>
    <row r="566" spans="1:30" x14ac:dyDescent="0.2">
      <c r="A566" s="2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</row>
    <row r="567" spans="1:30" x14ac:dyDescent="0.2">
      <c r="A567" s="2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</row>
    <row r="568" spans="1:30" x14ac:dyDescent="0.2">
      <c r="A568" s="2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</row>
    <row r="569" spans="1:30" x14ac:dyDescent="0.2">
      <c r="A569" s="2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</row>
    <row r="570" spans="1:30" x14ac:dyDescent="0.2">
      <c r="A570" s="2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</row>
    <row r="571" spans="1:30" x14ac:dyDescent="0.2">
      <c r="A571" s="2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</row>
    <row r="572" spans="1:30" x14ac:dyDescent="0.2">
      <c r="A572" s="2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</row>
    <row r="573" spans="1:30" x14ac:dyDescent="0.2">
      <c r="A573" s="2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</row>
    <row r="574" spans="1:30" x14ac:dyDescent="0.2">
      <c r="A574" s="2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</row>
    <row r="575" spans="1:30" x14ac:dyDescent="0.2">
      <c r="A575" s="2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</row>
    <row r="576" spans="1:30" x14ac:dyDescent="0.2">
      <c r="A576" s="2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</row>
    <row r="577" spans="1:30" x14ac:dyDescent="0.2">
      <c r="A577" s="2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</row>
    <row r="578" spans="1:30" x14ac:dyDescent="0.2">
      <c r="A578" s="2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</row>
    <row r="579" spans="1:30" x14ac:dyDescent="0.2">
      <c r="A579" s="2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</row>
    <row r="580" spans="1:30" x14ac:dyDescent="0.2">
      <c r="A580" s="2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</row>
    <row r="581" spans="1:30" x14ac:dyDescent="0.2">
      <c r="A581" s="2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</row>
    <row r="582" spans="1:30" x14ac:dyDescent="0.2">
      <c r="A582" s="2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</row>
    <row r="583" spans="1:30" x14ac:dyDescent="0.2">
      <c r="A583" s="2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</row>
    <row r="584" spans="1:30" x14ac:dyDescent="0.2">
      <c r="A584" s="2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</row>
    <row r="585" spans="1:30" x14ac:dyDescent="0.2">
      <c r="A585" s="2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</row>
    <row r="586" spans="1:30" x14ac:dyDescent="0.2">
      <c r="A586" s="2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</row>
    <row r="587" spans="1:30" x14ac:dyDescent="0.2">
      <c r="A587" s="2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</row>
    <row r="588" spans="1:30" x14ac:dyDescent="0.2">
      <c r="A588" s="2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</row>
    <row r="589" spans="1:30" x14ac:dyDescent="0.2">
      <c r="A589" s="2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</row>
    <row r="590" spans="1:30" x14ac:dyDescent="0.2">
      <c r="A590" s="2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</row>
    <row r="591" spans="1:30" x14ac:dyDescent="0.2">
      <c r="A591" s="2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</row>
    <row r="592" spans="1:30" x14ac:dyDescent="0.2">
      <c r="A592" s="2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</row>
    <row r="593" spans="1:30" x14ac:dyDescent="0.2">
      <c r="A593" s="2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</row>
    <row r="594" spans="1:30" x14ac:dyDescent="0.2">
      <c r="A594" s="2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</row>
    <row r="595" spans="1:30" x14ac:dyDescent="0.2">
      <c r="A595" s="2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</row>
    <row r="596" spans="1:30" x14ac:dyDescent="0.2">
      <c r="A596" s="2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</row>
    <row r="597" spans="1:30" x14ac:dyDescent="0.2">
      <c r="A597" s="2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</row>
    <row r="598" spans="1:30" x14ac:dyDescent="0.2">
      <c r="A598" s="2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</row>
    <row r="599" spans="1:30" x14ac:dyDescent="0.2">
      <c r="A599" s="2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</row>
    <row r="600" spans="1:30" x14ac:dyDescent="0.2">
      <c r="A600" s="2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</row>
    <row r="601" spans="1:30" x14ac:dyDescent="0.2">
      <c r="A601" s="2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</row>
    <row r="602" spans="1:30" x14ac:dyDescent="0.2">
      <c r="A602" s="2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</row>
    <row r="603" spans="1:30" x14ac:dyDescent="0.2">
      <c r="A603" s="2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</row>
    <row r="604" spans="1:30" x14ac:dyDescent="0.2">
      <c r="A604" s="2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</row>
    <row r="605" spans="1:30" x14ac:dyDescent="0.2">
      <c r="A605" s="2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</row>
    <row r="606" spans="1:30" x14ac:dyDescent="0.2">
      <c r="A606" s="2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</row>
    <row r="607" spans="1:30" x14ac:dyDescent="0.2">
      <c r="A607" s="2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</row>
    <row r="608" spans="1:30" x14ac:dyDescent="0.2">
      <c r="A608" s="2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</row>
    <row r="609" spans="1:30" x14ac:dyDescent="0.2">
      <c r="A609" s="2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</row>
    <row r="610" spans="1:30" x14ac:dyDescent="0.2">
      <c r="A610" s="2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</row>
    <row r="611" spans="1:30" x14ac:dyDescent="0.2">
      <c r="A611" s="2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</row>
    <row r="612" spans="1:30" x14ac:dyDescent="0.2">
      <c r="A612" s="2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</row>
    <row r="613" spans="1:30" x14ac:dyDescent="0.2">
      <c r="A613" s="2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</row>
    <row r="614" spans="1:30" x14ac:dyDescent="0.2">
      <c r="A614" s="2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</row>
    <row r="615" spans="1:30" x14ac:dyDescent="0.2">
      <c r="A615" s="2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</row>
    <row r="616" spans="1:30" x14ac:dyDescent="0.2">
      <c r="A616" s="2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</row>
    <row r="617" spans="1:30" x14ac:dyDescent="0.2">
      <c r="A617" s="2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</row>
    <row r="618" spans="1:30" x14ac:dyDescent="0.2">
      <c r="A618" s="2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</row>
    <row r="619" spans="1:30" x14ac:dyDescent="0.2">
      <c r="A619" s="2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</row>
    <row r="620" spans="1:30" x14ac:dyDescent="0.2">
      <c r="A620" s="2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</row>
    <row r="621" spans="1:30" x14ac:dyDescent="0.2">
      <c r="A621" s="2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</row>
    <row r="622" spans="1:30" x14ac:dyDescent="0.2">
      <c r="A622" s="2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</row>
    <row r="623" spans="1:30" x14ac:dyDescent="0.2">
      <c r="A623" s="2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</row>
    <row r="624" spans="1:30" x14ac:dyDescent="0.2">
      <c r="A624" s="2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</row>
    <row r="625" spans="1:30" x14ac:dyDescent="0.2">
      <c r="A625" s="2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</row>
    <row r="626" spans="1:30" x14ac:dyDescent="0.2">
      <c r="A626" s="2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</row>
    <row r="627" spans="1:30" x14ac:dyDescent="0.2">
      <c r="A627" s="2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</row>
    <row r="628" spans="1:30" x14ac:dyDescent="0.2">
      <c r="A628" s="2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</row>
    <row r="629" spans="1:30" x14ac:dyDescent="0.2">
      <c r="A629" s="2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</row>
    <row r="630" spans="1:30" x14ac:dyDescent="0.2">
      <c r="A630" s="2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</row>
    <row r="631" spans="1:30" x14ac:dyDescent="0.2">
      <c r="A631" s="2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</row>
    <row r="632" spans="1:30" x14ac:dyDescent="0.2">
      <c r="A632" s="2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</row>
    <row r="633" spans="1:30" x14ac:dyDescent="0.2">
      <c r="A633" s="2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</row>
    <row r="634" spans="1:30" x14ac:dyDescent="0.2">
      <c r="A634" s="2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</row>
    <row r="635" spans="1:30" x14ac:dyDescent="0.2">
      <c r="A635" s="2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</row>
    <row r="636" spans="1:30" x14ac:dyDescent="0.2">
      <c r="A636" s="2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</row>
    <row r="637" spans="1:30" x14ac:dyDescent="0.2">
      <c r="A637" s="2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</row>
    <row r="638" spans="1:30" x14ac:dyDescent="0.2">
      <c r="A638" s="2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</row>
    <row r="639" spans="1:30" x14ac:dyDescent="0.2">
      <c r="A639" s="2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</row>
    <row r="640" spans="1:30" x14ac:dyDescent="0.2">
      <c r="A640" s="2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</row>
    <row r="641" spans="1:30" x14ac:dyDescent="0.2">
      <c r="A641" s="2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</row>
    <row r="642" spans="1:30" x14ac:dyDescent="0.2">
      <c r="A642" s="2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</row>
    <row r="643" spans="1:30" x14ac:dyDescent="0.2">
      <c r="A643" s="2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</row>
    <row r="644" spans="1:30" x14ac:dyDescent="0.2">
      <c r="A644" s="2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</row>
    <row r="645" spans="1:30" x14ac:dyDescent="0.2">
      <c r="A645" s="2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</row>
    <row r="646" spans="1:30" x14ac:dyDescent="0.2">
      <c r="A646" s="2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</row>
    <row r="647" spans="1:30" x14ac:dyDescent="0.2">
      <c r="A647" s="2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</row>
    <row r="648" spans="1:30" x14ac:dyDescent="0.2">
      <c r="A648" s="2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</row>
    <row r="649" spans="1:30" x14ac:dyDescent="0.2">
      <c r="A649" s="2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</row>
    <row r="650" spans="1:30" x14ac:dyDescent="0.2">
      <c r="A650" s="2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</row>
    <row r="651" spans="1:30" x14ac:dyDescent="0.2">
      <c r="A651" s="2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</row>
    <row r="652" spans="1:30" x14ac:dyDescent="0.2">
      <c r="A652" s="2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</row>
    <row r="653" spans="1:30" x14ac:dyDescent="0.2">
      <c r="A653" s="2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</row>
    <row r="654" spans="1:30" x14ac:dyDescent="0.2">
      <c r="A654" s="2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</row>
    <row r="655" spans="1:30" x14ac:dyDescent="0.2">
      <c r="A655" s="2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</row>
    <row r="656" spans="1:30" x14ac:dyDescent="0.2">
      <c r="A656" s="2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</row>
    <row r="657" spans="1:30" x14ac:dyDescent="0.2">
      <c r="A657" s="2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</row>
    <row r="658" spans="1:30" x14ac:dyDescent="0.2">
      <c r="A658" s="2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</row>
    <row r="659" spans="1:30" x14ac:dyDescent="0.2">
      <c r="A659" s="2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</row>
    <row r="660" spans="1:30" x14ac:dyDescent="0.2">
      <c r="A660" s="2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</row>
    <row r="661" spans="1:30" x14ac:dyDescent="0.2">
      <c r="A661" s="2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</row>
    <row r="662" spans="1:30" x14ac:dyDescent="0.2">
      <c r="A662" s="2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</row>
    <row r="663" spans="1:30" x14ac:dyDescent="0.2">
      <c r="A663" s="2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</row>
    <row r="664" spans="1:30" x14ac:dyDescent="0.2">
      <c r="A664" s="2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</row>
    <row r="665" spans="1:30" x14ac:dyDescent="0.2">
      <c r="A665" s="2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</row>
    <row r="666" spans="1:30" x14ac:dyDescent="0.2">
      <c r="A666" s="2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</row>
    <row r="667" spans="1:30" x14ac:dyDescent="0.2">
      <c r="A667" s="2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</row>
    <row r="668" spans="1:30" x14ac:dyDescent="0.2">
      <c r="A668" s="2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</row>
    <row r="669" spans="1:30" x14ac:dyDescent="0.2">
      <c r="A669" s="2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</row>
    <row r="670" spans="1:30" x14ac:dyDescent="0.2">
      <c r="A670" s="2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</row>
    <row r="671" spans="1:30" x14ac:dyDescent="0.2">
      <c r="A671" s="2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</row>
    <row r="672" spans="1:30" x14ac:dyDescent="0.2">
      <c r="A672" s="2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</row>
    <row r="673" spans="1:30" x14ac:dyDescent="0.2">
      <c r="A673" s="2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</row>
    <row r="674" spans="1:30" x14ac:dyDescent="0.2">
      <c r="A674" s="2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</row>
    <row r="675" spans="1:30" x14ac:dyDescent="0.2">
      <c r="A675" s="2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</row>
    <row r="676" spans="1:30" x14ac:dyDescent="0.2">
      <c r="A676" s="2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</row>
    <row r="677" spans="1:30" x14ac:dyDescent="0.2">
      <c r="A677" s="2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</row>
    <row r="678" spans="1:30" x14ac:dyDescent="0.2">
      <c r="A678" s="2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</row>
    <row r="679" spans="1:30" x14ac:dyDescent="0.2">
      <c r="A679" s="2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</row>
    <row r="680" spans="1:30" x14ac:dyDescent="0.2">
      <c r="A680" s="2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</row>
    <row r="681" spans="1:30" x14ac:dyDescent="0.2">
      <c r="A681" s="2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</row>
    <row r="682" spans="1:30" x14ac:dyDescent="0.2">
      <c r="A682" s="2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</row>
    <row r="683" spans="1:30" x14ac:dyDescent="0.2">
      <c r="A683" s="2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</row>
    <row r="684" spans="1:30" x14ac:dyDescent="0.2">
      <c r="A684" s="2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</row>
    <row r="685" spans="1:30" x14ac:dyDescent="0.2">
      <c r="A685" s="2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</row>
    <row r="686" spans="1:30" x14ac:dyDescent="0.2">
      <c r="A686" s="2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</row>
    <row r="687" spans="1:30" x14ac:dyDescent="0.2">
      <c r="A687" s="2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</row>
    <row r="688" spans="1:30" x14ac:dyDescent="0.2">
      <c r="A688" s="2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</row>
    <row r="689" spans="1:30" x14ac:dyDescent="0.2">
      <c r="A689" s="2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</row>
    <row r="690" spans="1:30" x14ac:dyDescent="0.2">
      <c r="A690" s="2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</row>
    <row r="691" spans="1:30" x14ac:dyDescent="0.2">
      <c r="A691" s="2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</row>
    <row r="692" spans="1:30" x14ac:dyDescent="0.2">
      <c r="A692" s="2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</row>
    <row r="693" spans="1:30" x14ac:dyDescent="0.2">
      <c r="A693" s="2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</row>
    <row r="694" spans="1:30" x14ac:dyDescent="0.2">
      <c r="A694" s="2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</row>
    <row r="695" spans="1:30" x14ac:dyDescent="0.2">
      <c r="A695" s="2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</row>
    <row r="696" spans="1:30" x14ac:dyDescent="0.2">
      <c r="A696" s="2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</row>
    <row r="697" spans="1:30" x14ac:dyDescent="0.2">
      <c r="A697" s="2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</row>
    <row r="698" spans="1:30" x14ac:dyDescent="0.2">
      <c r="A698" s="2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</row>
    <row r="699" spans="1:30" x14ac:dyDescent="0.2">
      <c r="A699" s="2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</row>
    <row r="700" spans="1:30" x14ac:dyDescent="0.2">
      <c r="A700" s="2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</row>
    <row r="701" spans="1:30" x14ac:dyDescent="0.2">
      <c r="A701" s="2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</row>
    <row r="702" spans="1:30" x14ac:dyDescent="0.2">
      <c r="A702" s="2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</row>
    <row r="703" spans="1:30" x14ac:dyDescent="0.2">
      <c r="A703" s="2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</row>
    <row r="704" spans="1:30" x14ac:dyDescent="0.2">
      <c r="A704" s="2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</row>
    <row r="705" spans="1:30" x14ac:dyDescent="0.2">
      <c r="A705" s="2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</row>
    <row r="706" spans="1:30" x14ac:dyDescent="0.2">
      <c r="A706" s="2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</row>
    <row r="707" spans="1:30" x14ac:dyDescent="0.2">
      <c r="A707" s="2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</row>
    <row r="708" spans="1:30" x14ac:dyDescent="0.2">
      <c r="A708" s="2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</row>
    <row r="709" spans="1:30" x14ac:dyDescent="0.2">
      <c r="A709" s="2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</row>
    <row r="710" spans="1:30" x14ac:dyDescent="0.2">
      <c r="A710" s="2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</row>
    <row r="711" spans="1:30" x14ac:dyDescent="0.2">
      <c r="A711" s="2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</row>
    <row r="712" spans="1:30" x14ac:dyDescent="0.2">
      <c r="A712" s="2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</row>
    <row r="713" spans="1:30" x14ac:dyDescent="0.2">
      <c r="A713" s="2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</row>
    <row r="714" spans="1:30" x14ac:dyDescent="0.2">
      <c r="A714" s="2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</row>
    <row r="715" spans="1:30" x14ac:dyDescent="0.2">
      <c r="A715" s="2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</row>
    <row r="716" spans="1:30" x14ac:dyDescent="0.2">
      <c r="A716" s="2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</row>
    <row r="717" spans="1:30" x14ac:dyDescent="0.2">
      <c r="A717" s="2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</row>
    <row r="718" spans="1:30" x14ac:dyDescent="0.2">
      <c r="A718" s="2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</row>
    <row r="719" spans="1:30" x14ac:dyDescent="0.2">
      <c r="A719" s="2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</row>
    <row r="720" spans="1:30" x14ac:dyDescent="0.2">
      <c r="A720" s="2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</row>
    <row r="721" spans="1:30" x14ac:dyDescent="0.2">
      <c r="A721" s="2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</row>
    <row r="722" spans="1:30" x14ac:dyDescent="0.2">
      <c r="A722" s="2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</row>
    <row r="723" spans="1:30" x14ac:dyDescent="0.2">
      <c r="A723" s="2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</row>
    <row r="724" spans="1:30" x14ac:dyDescent="0.2">
      <c r="A724" s="2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</row>
    <row r="725" spans="1:30" x14ac:dyDescent="0.2">
      <c r="A725" s="2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</row>
    <row r="726" spans="1:30" x14ac:dyDescent="0.2">
      <c r="A726" s="2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</row>
    <row r="727" spans="1:30" x14ac:dyDescent="0.2">
      <c r="A727" s="2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</row>
    <row r="728" spans="1:30" x14ac:dyDescent="0.2">
      <c r="A728" s="2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</row>
    <row r="729" spans="1:30" x14ac:dyDescent="0.2">
      <c r="A729" s="2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</row>
    <row r="730" spans="1:30" x14ac:dyDescent="0.2">
      <c r="A730" s="2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</row>
    <row r="731" spans="1:30" x14ac:dyDescent="0.2">
      <c r="A731" s="2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</row>
    <row r="732" spans="1:30" x14ac:dyDescent="0.2">
      <c r="A732" s="2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</row>
    <row r="733" spans="1:30" x14ac:dyDescent="0.2">
      <c r="A733" s="2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</row>
    <row r="734" spans="1:30" x14ac:dyDescent="0.2">
      <c r="A734" s="2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</row>
    <row r="735" spans="1:30" x14ac:dyDescent="0.2">
      <c r="A735" s="2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</row>
    <row r="736" spans="1:30" x14ac:dyDescent="0.2">
      <c r="A736" s="2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</row>
    <row r="737" spans="1:30" x14ac:dyDescent="0.2">
      <c r="A737" s="2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</row>
    <row r="738" spans="1:30" x14ac:dyDescent="0.2">
      <c r="A738" s="2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</row>
    <row r="739" spans="1:30" x14ac:dyDescent="0.2">
      <c r="A739" s="2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</row>
    <row r="740" spans="1:30" x14ac:dyDescent="0.2">
      <c r="A740" s="2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</row>
    <row r="741" spans="1:30" x14ac:dyDescent="0.2">
      <c r="A741" s="2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</row>
    <row r="742" spans="1:30" x14ac:dyDescent="0.2">
      <c r="A742" s="2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</row>
    <row r="743" spans="1:30" x14ac:dyDescent="0.2">
      <c r="A743" s="2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</row>
    <row r="744" spans="1:30" x14ac:dyDescent="0.2">
      <c r="A744" s="2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</row>
    <row r="745" spans="1:30" x14ac:dyDescent="0.2">
      <c r="A745" s="2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</row>
    <row r="746" spans="1:30" x14ac:dyDescent="0.2">
      <c r="A746" s="2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</row>
    <row r="747" spans="1:30" x14ac:dyDescent="0.2">
      <c r="A747" s="2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</row>
    <row r="748" spans="1:30" x14ac:dyDescent="0.2">
      <c r="A748" s="2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</row>
    <row r="749" spans="1:30" x14ac:dyDescent="0.2">
      <c r="A749" s="2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</row>
    <row r="750" spans="1:30" x14ac:dyDescent="0.2">
      <c r="A750" s="2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</row>
    <row r="751" spans="1:30" x14ac:dyDescent="0.2">
      <c r="A751" s="2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</row>
    <row r="752" spans="1:30" x14ac:dyDescent="0.2">
      <c r="A752" s="2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</row>
    <row r="753" spans="1:30" x14ac:dyDescent="0.2">
      <c r="A753" s="2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</row>
    <row r="754" spans="1:30" x14ac:dyDescent="0.2">
      <c r="A754" s="2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</row>
    <row r="755" spans="1:30" x14ac:dyDescent="0.2">
      <c r="A755" s="2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</row>
    <row r="756" spans="1:30" x14ac:dyDescent="0.2">
      <c r="A756" s="2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</row>
    <row r="757" spans="1:30" x14ac:dyDescent="0.2">
      <c r="A757" s="2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</row>
    <row r="758" spans="1:30" x14ac:dyDescent="0.2">
      <c r="A758" s="2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</row>
    <row r="759" spans="1:30" x14ac:dyDescent="0.2">
      <c r="A759" s="2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</row>
    <row r="760" spans="1:30" x14ac:dyDescent="0.2">
      <c r="A760" s="2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</row>
    <row r="761" spans="1:30" x14ac:dyDescent="0.2">
      <c r="A761" s="2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</row>
    <row r="762" spans="1:30" x14ac:dyDescent="0.2">
      <c r="A762" s="2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</row>
    <row r="763" spans="1:30" x14ac:dyDescent="0.2">
      <c r="A763" s="2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</row>
    <row r="764" spans="1:30" x14ac:dyDescent="0.2">
      <c r="A764" s="2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</row>
    <row r="765" spans="1:30" x14ac:dyDescent="0.2">
      <c r="A765" s="2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</row>
    <row r="766" spans="1:30" x14ac:dyDescent="0.2">
      <c r="A766" s="2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</row>
    <row r="767" spans="1:30" x14ac:dyDescent="0.2">
      <c r="A767" s="2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</row>
    <row r="768" spans="1:30" x14ac:dyDescent="0.2">
      <c r="A768" s="2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</row>
    <row r="769" spans="1:30" x14ac:dyDescent="0.2">
      <c r="A769" s="2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</row>
    <row r="770" spans="1:30" x14ac:dyDescent="0.2">
      <c r="A770" s="2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</row>
    <row r="771" spans="1:30" x14ac:dyDescent="0.2">
      <c r="A771" s="2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</row>
    <row r="772" spans="1:30" x14ac:dyDescent="0.2">
      <c r="A772" s="2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</row>
    <row r="773" spans="1:30" x14ac:dyDescent="0.2">
      <c r="A773" s="2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</row>
    <row r="774" spans="1:30" x14ac:dyDescent="0.2">
      <c r="A774" s="2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</row>
    <row r="775" spans="1:30" x14ac:dyDescent="0.2">
      <c r="A775" s="2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</row>
    <row r="776" spans="1:30" x14ac:dyDescent="0.2">
      <c r="A776" s="2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</row>
    <row r="777" spans="1:30" x14ac:dyDescent="0.2">
      <c r="A777" s="2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</row>
    <row r="778" spans="1:30" x14ac:dyDescent="0.2">
      <c r="A778" s="2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</row>
    <row r="779" spans="1:30" x14ac:dyDescent="0.2">
      <c r="A779" s="2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</row>
    <row r="780" spans="1:30" x14ac:dyDescent="0.2">
      <c r="A780" s="2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</row>
    <row r="781" spans="1:30" x14ac:dyDescent="0.2">
      <c r="A781" s="2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</row>
    <row r="782" spans="1:30" x14ac:dyDescent="0.2">
      <c r="A782" s="2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</row>
    <row r="783" spans="1:30" x14ac:dyDescent="0.2">
      <c r="A783" s="2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</row>
    <row r="784" spans="1:30" x14ac:dyDescent="0.2">
      <c r="A784" s="2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</row>
    <row r="785" spans="1:30" x14ac:dyDescent="0.2">
      <c r="A785" s="2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</row>
    <row r="786" spans="1:30" x14ac:dyDescent="0.2">
      <c r="A786" s="2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</row>
    <row r="787" spans="1:30" x14ac:dyDescent="0.2">
      <c r="A787" s="2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</row>
    <row r="788" spans="1:30" x14ac:dyDescent="0.2">
      <c r="A788" s="2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</row>
    <row r="789" spans="1:30" x14ac:dyDescent="0.2">
      <c r="A789" s="2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</row>
    <row r="790" spans="1:30" x14ac:dyDescent="0.2">
      <c r="A790" s="2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</row>
    <row r="791" spans="1:30" x14ac:dyDescent="0.2">
      <c r="A791" s="2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</row>
    <row r="792" spans="1:30" x14ac:dyDescent="0.2">
      <c r="A792" s="2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</row>
    <row r="793" spans="1:30" x14ac:dyDescent="0.2">
      <c r="A793" s="2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</row>
    <row r="794" spans="1:30" x14ac:dyDescent="0.2">
      <c r="A794" s="2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</row>
    <row r="795" spans="1:30" x14ac:dyDescent="0.2">
      <c r="A795" s="2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</row>
    <row r="796" spans="1:30" x14ac:dyDescent="0.2">
      <c r="A796" s="2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</row>
    <row r="797" spans="1:30" x14ac:dyDescent="0.2">
      <c r="A797" s="2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</row>
    <row r="798" spans="1:30" x14ac:dyDescent="0.2">
      <c r="A798" s="2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</row>
    <row r="799" spans="1:30" x14ac:dyDescent="0.2">
      <c r="A799" s="2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</row>
    <row r="800" spans="1:30" x14ac:dyDescent="0.2">
      <c r="A800" s="2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</row>
    <row r="801" spans="1:30" x14ac:dyDescent="0.2">
      <c r="A801" s="2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</row>
    <row r="802" spans="1:30" x14ac:dyDescent="0.2">
      <c r="A802" s="2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</row>
    <row r="803" spans="1:30" x14ac:dyDescent="0.2">
      <c r="A803" s="2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</row>
    <row r="804" spans="1:30" x14ac:dyDescent="0.2">
      <c r="A804" s="2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</row>
    <row r="805" spans="1:30" x14ac:dyDescent="0.2">
      <c r="A805" s="2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</row>
    <row r="806" spans="1:30" x14ac:dyDescent="0.2">
      <c r="A806" s="2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</row>
    <row r="807" spans="1:30" x14ac:dyDescent="0.2">
      <c r="A807" s="2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</row>
    <row r="808" spans="1:30" x14ac:dyDescent="0.2">
      <c r="A808" s="2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</row>
    <row r="809" spans="1:30" x14ac:dyDescent="0.2">
      <c r="A809" s="2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</row>
    <row r="810" spans="1:30" x14ac:dyDescent="0.2">
      <c r="A810" s="2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</row>
    <row r="811" spans="1:30" x14ac:dyDescent="0.2">
      <c r="A811" s="2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</row>
    <row r="812" spans="1:30" x14ac:dyDescent="0.2">
      <c r="A812" s="2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</row>
    <row r="813" spans="1:30" x14ac:dyDescent="0.2">
      <c r="A813" s="2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</row>
    <row r="814" spans="1:30" x14ac:dyDescent="0.2">
      <c r="A814" s="2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</row>
    <row r="815" spans="1:30" x14ac:dyDescent="0.2">
      <c r="A815" s="2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</row>
    <row r="816" spans="1:30" x14ac:dyDescent="0.2">
      <c r="A816" s="2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</row>
    <row r="817" spans="1:30" x14ac:dyDescent="0.2">
      <c r="A817" s="2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</row>
    <row r="818" spans="1:30" x14ac:dyDescent="0.2">
      <c r="A818" s="2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</row>
    <row r="819" spans="1:30" x14ac:dyDescent="0.2">
      <c r="A819" s="2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</row>
    <row r="820" spans="1:30" x14ac:dyDescent="0.2">
      <c r="A820" s="2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</row>
    <row r="821" spans="1:30" x14ac:dyDescent="0.2">
      <c r="A821" s="2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</row>
    <row r="822" spans="1:30" x14ac:dyDescent="0.2">
      <c r="A822" s="2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</row>
    <row r="823" spans="1:30" x14ac:dyDescent="0.2">
      <c r="A823" s="2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</row>
    <row r="824" spans="1:30" x14ac:dyDescent="0.2">
      <c r="A824" s="2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</row>
    <row r="825" spans="1:30" x14ac:dyDescent="0.2">
      <c r="A825" s="2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</row>
    <row r="826" spans="1:30" x14ac:dyDescent="0.2">
      <c r="A826" s="2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</row>
    <row r="827" spans="1:30" x14ac:dyDescent="0.2">
      <c r="A827" s="2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</row>
    <row r="828" spans="1:30" x14ac:dyDescent="0.2">
      <c r="A828" s="2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</row>
    <row r="829" spans="1:30" x14ac:dyDescent="0.2">
      <c r="A829" s="2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</row>
    <row r="830" spans="1:30" x14ac:dyDescent="0.2">
      <c r="A830" s="2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</row>
    <row r="831" spans="1:30" x14ac:dyDescent="0.2">
      <c r="A831" s="2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</row>
    <row r="832" spans="1:30" x14ac:dyDescent="0.2">
      <c r="A832" s="2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</row>
    <row r="833" spans="1:30" x14ac:dyDescent="0.2">
      <c r="A833" s="2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</row>
    <row r="834" spans="1:30" x14ac:dyDescent="0.2">
      <c r="A834" s="2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</row>
    <row r="835" spans="1:30" x14ac:dyDescent="0.2">
      <c r="A835" s="2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</row>
    <row r="836" spans="1:30" x14ac:dyDescent="0.2">
      <c r="A836" s="2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</row>
    <row r="837" spans="1:30" x14ac:dyDescent="0.2">
      <c r="A837" s="2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</row>
    <row r="838" spans="1:30" x14ac:dyDescent="0.2">
      <c r="A838" s="2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</row>
    <row r="839" spans="1:30" x14ac:dyDescent="0.2">
      <c r="A839" s="2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</row>
    <row r="840" spans="1:30" x14ac:dyDescent="0.2">
      <c r="A840" s="2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</row>
    <row r="841" spans="1:30" x14ac:dyDescent="0.2">
      <c r="A841" s="2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</row>
    <row r="842" spans="1:30" x14ac:dyDescent="0.2">
      <c r="A842" s="2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</row>
    <row r="843" spans="1:30" x14ac:dyDescent="0.2">
      <c r="A843" s="2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</row>
    <row r="844" spans="1:30" x14ac:dyDescent="0.2">
      <c r="A844" s="2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</row>
    <row r="845" spans="1:30" x14ac:dyDescent="0.2">
      <c r="A845" s="2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</row>
    <row r="846" spans="1:30" x14ac:dyDescent="0.2">
      <c r="A846" s="2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</row>
    <row r="847" spans="1:30" x14ac:dyDescent="0.2">
      <c r="A847" s="2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</row>
    <row r="848" spans="1:30" x14ac:dyDescent="0.2">
      <c r="A848" s="2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</row>
    <row r="849" spans="1:30" x14ac:dyDescent="0.2">
      <c r="A849" s="2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</row>
    <row r="850" spans="1:30" x14ac:dyDescent="0.2">
      <c r="A850" s="2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</row>
    <row r="851" spans="1:30" x14ac:dyDescent="0.2">
      <c r="A851" s="2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</row>
    <row r="852" spans="1:30" x14ac:dyDescent="0.2">
      <c r="A852" s="2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</row>
    <row r="853" spans="1:30" x14ac:dyDescent="0.2">
      <c r="A853" s="2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</row>
    <row r="854" spans="1:30" x14ac:dyDescent="0.2">
      <c r="A854" s="2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</row>
    <row r="855" spans="1:30" x14ac:dyDescent="0.2">
      <c r="A855" s="2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</row>
    <row r="856" spans="1:30" x14ac:dyDescent="0.2">
      <c r="A856" s="2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</row>
    <row r="857" spans="1:30" x14ac:dyDescent="0.2">
      <c r="A857" s="2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</row>
    <row r="858" spans="1:30" x14ac:dyDescent="0.2">
      <c r="A858" s="2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</row>
    <row r="859" spans="1:30" x14ac:dyDescent="0.2">
      <c r="A859" s="2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</row>
    <row r="860" spans="1:30" x14ac:dyDescent="0.2">
      <c r="A860" s="2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</row>
    <row r="861" spans="1:30" x14ac:dyDescent="0.2">
      <c r="A861" s="2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</row>
    <row r="862" spans="1:30" x14ac:dyDescent="0.2">
      <c r="A862" s="2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</row>
    <row r="863" spans="1:30" x14ac:dyDescent="0.2">
      <c r="A863" s="2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</row>
    <row r="864" spans="1:30" x14ac:dyDescent="0.2">
      <c r="A864" s="2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</row>
    <row r="865" spans="1:30" x14ac:dyDescent="0.2">
      <c r="A865" s="2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</row>
    <row r="866" spans="1:30" x14ac:dyDescent="0.2">
      <c r="A866" s="2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</row>
    <row r="867" spans="1:30" x14ac:dyDescent="0.2">
      <c r="A867" s="2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</row>
    <row r="868" spans="1:30" x14ac:dyDescent="0.2">
      <c r="A868" s="2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</row>
    <row r="869" spans="1:30" x14ac:dyDescent="0.2">
      <c r="A869" s="2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</row>
    <row r="870" spans="1:30" x14ac:dyDescent="0.2">
      <c r="A870" s="2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</row>
    <row r="871" spans="1:30" x14ac:dyDescent="0.2">
      <c r="A871" s="2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</row>
    <row r="872" spans="1:30" x14ac:dyDescent="0.2">
      <c r="A872" s="2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</row>
    <row r="873" spans="1:30" x14ac:dyDescent="0.2">
      <c r="A873" s="2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</row>
    <row r="874" spans="1:30" x14ac:dyDescent="0.2">
      <c r="A874" s="2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</row>
    <row r="875" spans="1:30" x14ac:dyDescent="0.2">
      <c r="A875" s="2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</row>
    <row r="876" spans="1:30" x14ac:dyDescent="0.2">
      <c r="A876" s="2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</row>
    <row r="877" spans="1:30" x14ac:dyDescent="0.2">
      <c r="A877" s="2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</row>
    <row r="878" spans="1:30" x14ac:dyDescent="0.2">
      <c r="A878" s="2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</row>
    <row r="879" spans="1:30" x14ac:dyDescent="0.2">
      <c r="A879" s="2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</row>
    <row r="880" spans="1:30" x14ac:dyDescent="0.2">
      <c r="A880" s="2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</row>
    <row r="881" spans="1:30" x14ac:dyDescent="0.2">
      <c r="A881" s="2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</row>
    <row r="882" spans="1:30" x14ac:dyDescent="0.2">
      <c r="A882" s="2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</row>
    <row r="883" spans="1:30" x14ac:dyDescent="0.2">
      <c r="A883" s="2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</row>
    <row r="884" spans="1:30" x14ac:dyDescent="0.2">
      <c r="A884" s="2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</row>
    <row r="885" spans="1:30" x14ac:dyDescent="0.2">
      <c r="A885" s="2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</row>
    <row r="886" spans="1:30" x14ac:dyDescent="0.2">
      <c r="A886" s="2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</row>
    <row r="887" spans="1:30" x14ac:dyDescent="0.2">
      <c r="A887" s="2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</row>
    <row r="888" spans="1:30" x14ac:dyDescent="0.2">
      <c r="A888" s="2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</row>
    <row r="889" spans="1:30" x14ac:dyDescent="0.2">
      <c r="A889" s="2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</row>
    <row r="890" spans="1:30" x14ac:dyDescent="0.2">
      <c r="A890" s="2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</row>
    <row r="891" spans="1:30" x14ac:dyDescent="0.2">
      <c r="A891" s="2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</row>
    <row r="892" spans="1:30" x14ac:dyDescent="0.2">
      <c r="A892" s="2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</row>
    <row r="893" spans="1:30" x14ac:dyDescent="0.2">
      <c r="A893" s="2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</row>
    <row r="894" spans="1:30" x14ac:dyDescent="0.2">
      <c r="A894" s="2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</row>
    <row r="895" spans="1:30" x14ac:dyDescent="0.2">
      <c r="A895" s="2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</row>
    <row r="896" spans="1:30" x14ac:dyDescent="0.2">
      <c r="A896" s="2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</row>
    <row r="897" spans="1:30" x14ac:dyDescent="0.2">
      <c r="A897" s="2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</row>
    <row r="898" spans="1:30" x14ac:dyDescent="0.2">
      <c r="A898" s="2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</row>
    <row r="899" spans="1:30" x14ac:dyDescent="0.2">
      <c r="A899" s="2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</row>
    <row r="900" spans="1:30" x14ac:dyDescent="0.2">
      <c r="A900" s="2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</row>
    <row r="901" spans="1:30" x14ac:dyDescent="0.2">
      <c r="A901" s="2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</row>
    <row r="902" spans="1:30" x14ac:dyDescent="0.2">
      <c r="A902" s="2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</row>
    <row r="903" spans="1:30" x14ac:dyDescent="0.2">
      <c r="A903" s="2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</row>
    <row r="904" spans="1:30" x14ac:dyDescent="0.2">
      <c r="A904" s="2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</row>
    <row r="905" spans="1:30" x14ac:dyDescent="0.2">
      <c r="A905" s="2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</row>
    <row r="906" spans="1:30" x14ac:dyDescent="0.2">
      <c r="A906" s="2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</row>
    <row r="907" spans="1:30" x14ac:dyDescent="0.2">
      <c r="A907" s="2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</row>
    <row r="908" spans="1:30" x14ac:dyDescent="0.2">
      <c r="A908" s="2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</row>
    <row r="909" spans="1:30" x14ac:dyDescent="0.2">
      <c r="A909" s="2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</row>
    <row r="910" spans="1:30" x14ac:dyDescent="0.2">
      <c r="A910" s="2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</row>
    <row r="911" spans="1:30" x14ac:dyDescent="0.2">
      <c r="A911" s="2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</row>
    <row r="912" spans="1:30" x14ac:dyDescent="0.2">
      <c r="A912" s="2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</row>
    <row r="913" spans="1:30" x14ac:dyDescent="0.2">
      <c r="A913" s="2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</row>
    <row r="914" spans="1:30" x14ac:dyDescent="0.2">
      <c r="A914" s="2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</row>
    <row r="915" spans="1:30" x14ac:dyDescent="0.2">
      <c r="A915" s="2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</row>
    <row r="916" spans="1:30" x14ac:dyDescent="0.2">
      <c r="A916" s="2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</row>
    <row r="917" spans="1:30" x14ac:dyDescent="0.2">
      <c r="A917" s="2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</row>
    <row r="918" spans="1:30" x14ac:dyDescent="0.2">
      <c r="A918" s="2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</row>
    <row r="919" spans="1:30" x14ac:dyDescent="0.2">
      <c r="A919" s="2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</row>
    <row r="920" spans="1:30" x14ac:dyDescent="0.2">
      <c r="A920" s="2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</row>
    <row r="921" spans="1:30" x14ac:dyDescent="0.2">
      <c r="A921" s="2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</row>
    <row r="922" spans="1:30" x14ac:dyDescent="0.2">
      <c r="A922" s="2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</row>
    <row r="923" spans="1:30" x14ac:dyDescent="0.2">
      <c r="A923" s="2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</row>
    <row r="924" spans="1:30" x14ac:dyDescent="0.2">
      <c r="A924" s="2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</row>
    <row r="925" spans="1:30" x14ac:dyDescent="0.2">
      <c r="A925" s="2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</row>
    <row r="926" spans="1:30" x14ac:dyDescent="0.2">
      <c r="A926" s="2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</row>
    <row r="927" spans="1:30" x14ac:dyDescent="0.2">
      <c r="A927" s="2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</row>
    <row r="928" spans="1:30" x14ac:dyDescent="0.2">
      <c r="A928" s="2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</row>
    <row r="929" spans="1:30" x14ac:dyDescent="0.2">
      <c r="A929" s="2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</row>
    <row r="930" spans="1:30" x14ac:dyDescent="0.2">
      <c r="A930" s="2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</row>
    <row r="931" spans="1:30" x14ac:dyDescent="0.2">
      <c r="A931" s="2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</row>
    <row r="932" spans="1:30" x14ac:dyDescent="0.2">
      <c r="A932" s="2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</row>
    <row r="933" spans="1:30" x14ac:dyDescent="0.2">
      <c r="A933" s="2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</row>
    <row r="934" spans="1:30" x14ac:dyDescent="0.2">
      <c r="A934" s="2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</row>
    <row r="935" spans="1:30" x14ac:dyDescent="0.2">
      <c r="A935" s="2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</row>
    <row r="936" spans="1:30" x14ac:dyDescent="0.2">
      <c r="A936" s="2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</row>
    <row r="937" spans="1:30" x14ac:dyDescent="0.2">
      <c r="A937" s="2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</row>
    <row r="938" spans="1:30" x14ac:dyDescent="0.2">
      <c r="A938" s="2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</row>
    <row r="939" spans="1:30" x14ac:dyDescent="0.2">
      <c r="A939" s="2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</row>
    <row r="940" spans="1:30" x14ac:dyDescent="0.2">
      <c r="A940" s="2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</row>
    <row r="941" spans="1:30" x14ac:dyDescent="0.2">
      <c r="A941" s="2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</row>
    <row r="942" spans="1:30" x14ac:dyDescent="0.2">
      <c r="A942" s="2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</row>
    <row r="943" spans="1:30" x14ac:dyDescent="0.2">
      <c r="A943" s="2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</row>
    <row r="944" spans="1:30" x14ac:dyDescent="0.2">
      <c r="A944" s="2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</row>
    <row r="945" spans="1:30" x14ac:dyDescent="0.2">
      <c r="A945" s="2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</row>
    <row r="946" spans="1:30" x14ac:dyDescent="0.2">
      <c r="A946" s="2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</row>
    <row r="947" spans="1:30" x14ac:dyDescent="0.2">
      <c r="A947" s="2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</row>
    <row r="948" spans="1:30" x14ac:dyDescent="0.2">
      <c r="A948" s="2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</row>
    <row r="949" spans="1:30" x14ac:dyDescent="0.2">
      <c r="A949" s="2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</row>
    <row r="950" spans="1:30" x14ac:dyDescent="0.2">
      <c r="A950" s="2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</row>
    <row r="951" spans="1:30" x14ac:dyDescent="0.2">
      <c r="A951" s="2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</row>
    <row r="952" spans="1:30" x14ac:dyDescent="0.2">
      <c r="A952" s="2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</row>
    <row r="953" spans="1:30" x14ac:dyDescent="0.2">
      <c r="A953" s="2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</row>
    <row r="954" spans="1:30" x14ac:dyDescent="0.2">
      <c r="A954" s="2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</row>
    <row r="955" spans="1:30" x14ac:dyDescent="0.2">
      <c r="A955" s="2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</row>
    <row r="956" spans="1:30" x14ac:dyDescent="0.2">
      <c r="A956" s="2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</row>
    <row r="957" spans="1:30" x14ac:dyDescent="0.2">
      <c r="A957" s="2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</row>
    <row r="958" spans="1:30" x14ac:dyDescent="0.2">
      <c r="A958" s="2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</row>
    <row r="959" spans="1:30" x14ac:dyDescent="0.2">
      <c r="A959" s="2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</row>
    <row r="960" spans="1:30" x14ac:dyDescent="0.2">
      <c r="A960" s="2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</row>
    <row r="961" spans="1:30" x14ac:dyDescent="0.2">
      <c r="A961" s="2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</row>
    <row r="962" spans="1:30" x14ac:dyDescent="0.2">
      <c r="A962" s="2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</row>
    <row r="963" spans="1:30" x14ac:dyDescent="0.2">
      <c r="A963" s="2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</row>
    <row r="964" spans="1:30" x14ac:dyDescent="0.2">
      <c r="A964" s="2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</row>
    <row r="965" spans="1:30" x14ac:dyDescent="0.2">
      <c r="A965" s="2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</row>
    <row r="966" spans="1:30" x14ac:dyDescent="0.2">
      <c r="A966" s="2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</row>
    <row r="967" spans="1:30" x14ac:dyDescent="0.2">
      <c r="A967" s="2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</row>
    <row r="968" spans="1:30" x14ac:dyDescent="0.2">
      <c r="A968" s="2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</row>
    <row r="969" spans="1:30" x14ac:dyDescent="0.2">
      <c r="A969" s="2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</row>
    <row r="970" spans="1:30" x14ac:dyDescent="0.2">
      <c r="A970" s="2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</row>
    <row r="971" spans="1:30" x14ac:dyDescent="0.2">
      <c r="A971" s="2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</row>
    <row r="972" spans="1:30" x14ac:dyDescent="0.2">
      <c r="A972" s="2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</row>
    <row r="973" spans="1:30" x14ac:dyDescent="0.2">
      <c r="A973" s="2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</row>
    <row r="974" spans="1:30" x14ac:dyDescent="0.2">
      <c r="A974" s="2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</row>
    <row r="975" spans="1:30" x14ac:dyDescent="0.2">
      <c r="A975" s="2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</row>
    <row r="976" spans="1:30" x14ac:dyDescent="0.2">
      <c r="A976" s="2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</row>
    <row r="977" spans="1:30" x14ac:dyDescent="0.2">
      <c r="A977" s="2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</row>
    <row r="978" spans="1:30" x14ac:dyDescent="0.2">
      <c r="A978" s="2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</row>
    <row r="979" spans="1:30" x14ac:dyDescent="0.2">
      <c r="A979" s="2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</row>
    <row r="980" spans="1:30" x14ac:dyDescent="0.2">
      <c r="A980" s="2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</row>
    <row r="981" spans="1:30" x14ac:dyDescent="0.2">
      <c r="A981" s="2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</row>
    <row r="982" spans="1:30" x14ac:dyDescent="0.2">
      <c r="A982" s="2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</row>
    <row r="983" spans="1:30" x14ac:dyDescent="0.2">
      <c r="A983" s="2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</row>
    <row r="984" spans="1:30" x14ac:dyDescent="0.2">
      <c r="A984" s="2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</row>
    <row r="985" spans="1:30" x14ac:dyDescent="0.2">
      <c r="A985" s="2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</row>
    <row r="986" spans="1:30" x14ac:dyDescent="0.2">
      <c r="A986" s="2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</row>
    <row r="987" spans="1:30" x14ac:dyDescent="0.2">
      <c r="A987" s="2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</row>
    <row r="988" spans="1:30" x14ac:dyDescent="0.2">
      <c r="A988" s="2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</row>
    <row r="989" spans="1:30" x14ac:dyDescent="0.2">
      <c r="A989" s="2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</row>
    <row r="990" spans="1:30" x14ac:dyDescent="0.2">
      <c r="A990" s="2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</row>
    <row r="991" spans="1:30" x14ac:dyDescent="0.2">
      <c r="A991" s="2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</row>
    <row r="992" spans="1:30" x14ac:dyDescent="0.2">
      <c r="A992" s="2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</row>
    <row r="993" spans="1:30" x14ac:dyDescent="0.2">
      <c r="A993" s="2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</row>
    <row r="994" spans="1:30" x14ac:dyDescent="0.2">
      <c r="A994" s="2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</row>
    <row r="995" spans="1:30" x14ac:dyDescent="0.2">
      <c r="A995" s="2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</row>
    <row r="996" spans="1:30" x14ac:dyDescent="0.2">
      <c r="A996" s="2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</row>
    <row r="997" spans="1:30" x14ac:dyDescent="0.2">
      <c r="A997" s="2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</row>
    <row r="998" spans="1:30" x14ac:dyDescent="0.2">
      <c r="A998" s="2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</row>
    <row r="999" spans="1:30" x14ac:dyDescent="0.2">
      <c r="A999" s="2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</row>
    <row r="1000" spans="1:30" x14ac:dyDescent="0.2">
      <c r="A1000" s="2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</row>
    <row r="1001" spans="1:30" x14ac:dyDescent="0.2">
      <c r="A1001" s="2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</row>
    <row r="1002" spans="1:30" x14ac:dyDescent="0.2">
      <c r="A1002" s="2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</row>
    <row r="1003" spans="1:30" x14ac:dyDescent="0.2">
      <c r="A1003" s="2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</row>
    <row r="1004" spans="1:30" x14ac:dyDescent="0.2">
      <c r="A1004" s="2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</row>
    <row r="1005" spans="1:30" x14ac:dyDescent="0.2">
      <c r="A1005" s="2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</row>
    <row r="1006" spans="1:30" x14ac:dyDescent="0.2">
      <c r="A1006" s="2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</row>
    <row r="1007" spans="1:30" x14ac:dyDescent="0.2">
      <c r="A1007" s="2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</row>
    <row r="1008" spans="1:30" x14ac:dyDescent="0.2">
      <c r="A1008" s="2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</row>
    <row r="1009" spans="1:30" x14ac:dyDescent="0.2">
      <c r="A1009" s="2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</row>
    <row r="1010" spans="1:30" x14ac:dyDescent="0.2">
      <c r="A1010" s="2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</row>
    <row r="1011" spans="1:30" x14ac:dyDescent="0.2">
      <c r="A1011" s="2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</row>
    <row r="1012" spans="1:30" x14ac:dyDescent="0.2">
      <c r="A1012" s="2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</row>
    <row r="1013" spans="1:30" x14ac:dyDescent="0.2">
      <c r="A1013" s="2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</row>
    <row r="1014" spans="1:30" x14ac:dyDescent="0.2">
      <c r="A1014" s="2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</row>
    <row r="1015" spans="1:30" x14ac:dyDescent="0.2">
      <c r="A1015" s="2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</row>
    <row r="1016" spans="1:30" x14ac:dyDescent="0.2">
      <c r="A1016" s="2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</row>
    <row r="1017" spans="1:30" x14ac:dyDescent="0.2">
      <c r="A1017" s="2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</row>
    <row r="1018" spans="1:30" x14ac:dyDescent="0.2">
      <c r="A1018" s="2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</row>
    <row r="1019" spans="1:30" x14ac:dyDescent="0.2">
      <c r="A1019" s="2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</row>
    <row r="1020" spans="1:30" x14ac:dyDescent="0.2">
      <c r="A1020" s="2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</row>
    <row r="1021" spans="1:30" x14ac:dyDescent="0.2">
      <c r="A1021" s="2"/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</row>
    <row r="1022" spans="1:30" x14ac:dyDescent="0.2">
      <c r="A1022" s="2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</row>
    <row r="1023" spans="1:30" x14ac:dyDescent="0.2">
      <c r="A1023" s="2"/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</row>
    <row r="1024" spans="1:30" x14ac:dyDescent="0.2">
      <c r="A1024" s="2"/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</row>
    <row r="1025" spans="1:30" x14ac:dyDescent="0.2">
      <c r="A1025" s="2"/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</row>
    <row r="1026" spans="1:30" x14ac:dyDescent="0.2">
      <c r="A1026" s="2"/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</row>
    <row r="1027" spans="1:30" x14ac:dyDescent="0.2">
      <c r="A1027" s="2"/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</row>
    <row r="1028" spans="1:30" x14ac:dyDescent="0.2">
      <c r="A1028" s="2"/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</row>
    <row r="1029" spans="1:30" x14ac:dyDescent="0.2">
      <c r="A1029" s="2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9"/>
    </row>
    <row r="1030" spans="1:30" x14ac:dyDescent="0.2">
      <c r="A1030" s="2"/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9"/>
    </row>
    <row r="1031" spans="1:30" x14ac:dyDescent="0.2">
      <c r="A1031" s="2"/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9"/>
    </row>
    <row r="1032" spans="1:30" x14ac:dyDescent="0.2">
      <c r="A1032" s="2"/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9"/>
    </row>
    <row r="1033" spans="1:30" x14ac:dyDescent="0.2">
      <c r="A1033" s="2"/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9"/>
    </row>
    <row r="1034" spans="1:30" x14ac:dyDescent="0.2">
      <c r="A1034" s="2"/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9"/>
    </row>
    <row r="1035" spans="1:30" x14ac:dyDescent="0.2">
      <c r="A1035" s="2"/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9"/>
    </row>
    <row r="1036" spans="1:30" x14ac:dyDescent="0.2">
      <c r="A1036" s="2"/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9"/>
    </row>
    <row r="1037" spans="1:30" x14ac:dyDescent="0.2">
      <c r="A1037" s="2"/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9"/>
    </row>
    <row r="1038" spans="1:30" x14ac:dyDescent="0.2">
      <c r="A1038" s="2"/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9"/>
    </row>
    <row r="1039" spans="1:30" x14ac:dyDescent="0.2">
      <c r="A1039" s="2"/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9"/>
    </row>
    <row r="1040" spans="1:30" x14ac:dyDescent="0.2">
      <c r="A1040" s="2"/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9"/>
    </row>
    <row r="1041" spans="1:30" x14ac:dyDescent="0.2">
      <c r="A1041" s="2"/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9"/>
    </row>
    <row r="1042" spans="1:30" x14ac:dyDescent="0.2">
      <c r="A1042" s="2"/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9"/>
    </row>
    <row r="1043" spans="1:30" x14ac:dyDescent="0.2">
      <c r="A1043" s="2"/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9"/>
    </row>
    <row r="1044" spans="1:30" x14ac:dyDescent="0.2">
      <c r="A1044" s="2"/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9"/>
    </row>
    <row r="1045" spans="1:30" x14ac:dyDescent="0.2">
      <c r="A1045" s="2"/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9"/>
    </row>
    <row r="1046" spans="1:30" x14ac:dyDescent="0.2">
      <c r="A1046" s="2"/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9"/>
    </row>
    <row r="1047" spans="1:30" x14ac:dyDescent="0.2">
      <c r="A1047" s="2"/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9"/>
    </row>
    <row r="1048" spans="1:30" x14ac:dyDescent="0.2">
      <c r="A1048" s="2"/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9"/>
    </row>
    <row r="1049" spans="1:30" x14ac:dyDescent="0.2">
      <c r="A1049" s="2"/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9"/>
    </row>
    <row r="1050" spans="1:30" x14ac:dyDescent="0.2">
      <c r="A1050" s="2"/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9"/>
    </row>
    <row r="1051" spans="1:30" x14ac:dyDescent="0.2">
      <c r="A1051" s="2"/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9"/>
    </row>
    <row r="1052" spans="1:30" x14ac:dyDescent="0.2">
      <c r="A1052" s="2"/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</row>
    <row r="1053" spans="1:30" x14ac:dyDescent="0.2">
      <c r="A1053" s="2"/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</row>
    <row r="1054" spans="1:30" x14ac:dyDescent="0.2">
      <c r="A1054" s="2"/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9"/>
    </row>
    <row r="1055" spans="1:30" x14ac:dyDescent="0.2">
      <c r="A1055" s="2"/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</row>
    <row r="1056" spans="1:30" x14ac:dyDescent="0.2">
      <c r="A1056" s="2"/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9"/>
    </row>
    <row r="1057" spans="1:30" x14ac:dyDescent="0.2">
      <c r="A1057" s="2"/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9"/>
    </row>
    <row r="1058" spans="1:30" x14ac:dyDescent="0.2">
      <c r="A1058" s="2"/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9"/>
    </row>
    <row r="1059" spans="1:30" x14ac:dyDescent="0.2">
      <c r="A1059" s="2"/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9"/>
    </row>
    <row r="1060" spans="1:30" x14ac:dyDescent="0.2">
      <c r="A1060" s="2"/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9"/>
    </row>
    <row r="1061" spans="1:30" x14ac:dyDescent="0.2">
      <c r="A1061" s="2"/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9"/>
    </row>
    <row r="1062" spans="1:30" x14ac:dyDescent="0.2">
      <c r="A1062" s="2"/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9"/>
    </row>
    <row r="1063" spans="1:30" x14ac:dyDescent="0.2">
      <c r="A1063" s="2"/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9"/>
    </row>
    <row r="1064" spans="1:30" x14ac:dyDescent="0.2">
      <c r="A1064" s="2"/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9"/>
    </row>
    <row r="1065" spans="1:30" x14ac:dyDescent="0.2">
      <c r="A1065" s="2"/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9"/>
    </row>
    <row r="1066" spans="1:30" x14ac:dyDescent="0.2">
      <c r="A1066" s="2"/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9"/>
    </row>
    <row r="1067" spans="1:30" x14ac:dyDescent="0.2">
      <c r="A1067" s="2"/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9"/>
    </row>
    <row r="1068" spans="1:30" x14ac:dyDescent="0.2">
      <c r="A1068" s="2"/>
      <c r="B1068" s="9"/>
      <c r="C1068" s="9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9"/>
    </row>
    <row r="1069" spans="1:30" x14ac:dyDescent="0.2">
      <c r="A1069" s="2"/>
      <c r="B1069" s="9"/>
      <c r="C1069" s="9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9"/>
    </row>
    <row r="1070" spans="1:30" x14ac:dyDescent="0.2">
      <c r="A1070" s="2"/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9"/>
    </row>
    <row r="1071" spans="1:30" x14ac:dyDescent="0.2">
      <c r="A1071" s="2"/>
      <c r="B1071" s="9"/>
      <c r="C1071" s="9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</row>
    <row r="1072" spans="1:30" x14ac:dyDescent="0.2">
      <c r="A1072" s="2"/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9"/>
    </row>
    <row r="1073" spans="1:30" x14ac:dyDescent="0.2">
      <c r="A1073" s="2"/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9"/>
    </row>
    <row r="1074" spans="1:30" x14ac:dyDescent="0.2">
      <c r="A1074" s="2"/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9"/>
    </row>
    <row r="1075" spans="1:30" x14ac:dyDescent="0.2">
      <c r="A1075" s="2"/>
      <c r="B1075" s="9"/>
      <c r="C1075" s="9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9"/>
    </row>
    <row r="1076" spans="1:30" x14ac:dyDescent="0.2">
      <c r="A1076" s="2"/>
      <c r="B1076" s="9"/>
      <c r="C1076" s="9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9"/>
    </row>
    <row r="1077" spans="1:30" x14ac:dyDescent="0.2">
      <c r="A1077" s="2"/>
      <c r="B1077" s="9"/>
      <c r="C1077" s="9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9"/>
    </row>
    <row r="1078" spans="1:30" x14ac:dyDescent="0.2">
      <c r="A1078" s="2"/>
      <c r="B1078" s="9"/>
      <c r="C1078" s="9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9"/>
    </row>
    <row r="1079" spans="1:30" x14ac:dyDescent="0.2">
      <c r="A1079" s="2"/>
      <c r="B1079" s="9"/>
      <c r="C1079" s="9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9"/>
    </row>
    <row r="1080" spans="1:30" x14ac:dyDescent="0.2">
      <c r="A1080" s="2"/>
      <c r="B1080" s="9"/>
      <c r="C1080" s="9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9"/>
    </row>
    <row r="1081" spans="1:30" x14ac:dyDescent="0.2">
      <c r="A1081" s="2"/>
      <c r="B1081" s="9"/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9"/>
    </row>
    <row r="1082" spans="1:30" x14ac:dyDescent="0.2">
      <c r="A1082" s="2"/>
      <c r="B1082" s="9"/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9"/>
    </row>
    <row r="1083" spans="1:30" x14ac:dyDescent="0.2">
      <c r="A1083" s="2"/>
      <c r="B1083" s="9"/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9"/>
    </row>
    <row r="1084" spans="1:30" x14ac:dyDescent="0.2">
      <c r="A1084" s="2"/>
      <c r="B1084" s="9"/>
      <c r="C1084" s="9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9"/>
    </row>
    <row r="1085" spans="1:30" x14ac:dyDescent="0.2">
      <c r="A1085" s="2"/>
      <c r="B1085" s="9"/>
      <c r="C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9"/>
    </row>
    <row r="1086" spans="1:30" x14ac:dyDescent="0.2">
      <c r="A1086" s="2"/>
      <c r="B1086" s="9"/>
      <c r="C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9"/>
    </row>
    <row r="1087" spans="1:30" x14ac:dyDescent="0.2">
      <c r="A1087" s="2"/>
      <c r="B1087" s="9"/>
      <c r="C1087" s="9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</row>
    <row r="1088" spans="1:30" x14ac:dyDescent="0.2">
      <c r="A1088" s="2"/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9"/>
    </row>
    <row r="1089" spans="1:30" x14ac:dyDescent="0.2">
      <c r="A1089" s="2"/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9"/>
    </row>
    <row r="1090" spans="1:30" x14ac:dyDescent="0.2">
      <c r="A1090" s="2"/>
      <c r="B1090" s="9"/>
      <c r="C1090" s="9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9"/>
    </row>
    <row r="1091" spans="1:30" x14ac:dyDescent="0.2">
      <c r="A1091" s="2"/>
      <c r="B1091" s="9"/>
      <c r="C1091" s="9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9"/>
    </row>
    <row r="1092" spans="1:30" x14ac:dyDescent="0.2">
      <c r="A1092" s="2"/>
      <c r="B1092" s="9"/>
      <c r="C1092" s="9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9"/>
    </row>
    <row r="1093" spans="1:30" x14ac:dyDescent="0.2">
      <c r="A1093" s="2"/>
      <c r="B1093" s="9"/>
      <c r="C1093" s="9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9"/>
    </row>
    <row r="1094" spans="1:30" x14ac:dyDescent="0.2">
      <c r="A1094" s="2"/>
      <c r="B1094" s="9"/>
      <c r="C1094" s="9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9"/>
    </row>
    <row r="1095" spans="1:30" x14ac:dyDescent="0.2">
      <c r="A1095" s="2"/>
      <c r="B1095" s="9"/>
      <c r="C1095" s="9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9"/>
    </row>
    <row r="1096" spans="1:30" x14ac:dyDescent="0.2">
      <c r="A1096" s="2"/>
      <c r="B1096" s="9"/>
      <c r="C1096" s="9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9"/>
    </row>
    <row r="1097" spans="1:30" x14ac:dyDescent="0.2">
      <c r="A1097" s="2"/>
      <c r="B1097" s="9"/>
      <c r="C1097" s="9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9"/>
    </row>
    <row r="1098" spans="1:30" x14ac:dyDescent="0.2">
      <c r="A1098" s="2"/>
      <c r="B1098" s="9"/>
      <c r="C1098" s="9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9"/>
    </row>
    <row r="1099" spans="1:30" x14ac:dyDescent="0.2">
      <c r="A1099" s="2"/>
      <c r="B1099" s="9"/>
      <c r="C1099" s="9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9"/>
    </row>
    <row r="1100" spans="1:30" x14ac:dyDescent="0.2">
      <c r="A1100" s="2"/>
      <c r="B1100" s="9"/>
      <c r="C1100" s="9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9"/>
    </row>
    <row r="1101" spans="1:30" x14ac:dyDescent="0.2">
      <c r="A1101" s="2"/>
      <c r="B1101" s="9"/>
      <c r="C1101" s="9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9"/>
    </row>
    <row r="1102" spans="1:30" x14ac:dyDescent="0.2">
      <c r="A1102" s="2"/>
      <c r="B1102" s="9"/>
      <c r="C1102" s="9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9"/>
    </row>
    <row r="1103" spans="1:30" x14ac:dyDescent="0.2">
      <c r="A1103" s="2"/>
      <c r="B1103" s="9"/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</row>
    <row r="1104" spans="1:30" x14ac:dyDescent="0.2">
      <c r="A1104" s="2"/>
      <c r="B1104" s="9"/>
      <c r="C1104" s="9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9"/>
    </row>
    <row r="1105" spans="1:30" x14ac:dyDescent="0.2">
      <c r="A1105" s="2"/>
      <c r="B1105" s="9"/>
      <c r="C1105" s="9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9"/>
    </row>
    <row r="1106" spans="1:30" x14ac:dyDescent="0.2">
      <c r="A1106" s="2"/>
      <c r="B1106" s="9"/>
      <c r="C1106" s="9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9"/>
    </row>
    <row r="1107" spans="1:30" x14ac:dyDescent="0.2">
      <c r="A1107" s="2"/>
      <c r="B1107" s="9"/>
      <c r="C1107" s="9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9"/>
    </row>
    <row r="1108" spans="1:30" x14ac:dyDescent="0.2">
      <c r="A1108" s="2"/>
      <c r="B1108" s="9"/>
      <c r="C1108" s="9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9"/>
    </row>
    <row r="1109" spans="1:30" x14ac:dyDescent="0.2">
      <c r="A1109" s="2"/>
      <c r="B1109" s="9"/>
      <c r="C1109" s="9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9"/>
    </row>
    <row r="1110" spans="1:30" x14ac:dyDescent="0.2">
      <c r="A1110" s="2"/>
      <c r="B1110" s="9"/>
      <c r="C1110" s="9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9"/>
    </row>
    <row r="1111" spans="1:30" x14ac:dyDescent="0.2">
      <c r="A1111" s="2"/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</row>
    <row r="1112" spans="1:30" x14ac:dyDescent="0.2">
      <c r="A1112" s="2"/>
      <c r="B1112" s="9"/>
      <c r="C1112" s="9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9"/>
    </row>
    <row r="1113" spans="1:30" x14ac:dyDescent="0.2">
      <c r="A1113" s="2"/>
      <c r="B1113" s="9"/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9"/>
    </row>
    <row r="1114" spans="1:30" x14ac:dyDescent="0.2">
      <c r="A1114" s="2"/>
      <c r="B1114" s="9"/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9"/>
    </row>
    <row r="1115" spans="1:30" x14ac:dyDescent="0.2">
      <c r="A1115" s="2"/>
      <c r="B1115" s="9"/>
      <c r="C1115" s="9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9"/>
    </row>
    <row r="1116" spans="1:30" x14ac:dyDescent="0.2">
      <c r="A1116" s="2"/>
      <c r="B1116" s="9"/>
      <c r="C1116" s="9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</row>
    <row r="1117" spans="1:30" x14ac:dyDescent="0.2">
      <c r="A1117" s="2"/>
      <c r="B1117" s="9"/>
      <c r="C1117" s="9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</row>
    <row r="1118" spans="1:30" x14ac:dyDescent="0.2">
      <c r="A1118" s="2"/>
      <c r="B1118" s="9"/>
      <c r="C1118" s="9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</row>
    <row r="1119" spans="1:30" x14ac:dyDescent="0.2">
      <c r="A1119" s="2"/>
      <c r="B1119" s="9"/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</row>
    <row r="1120" spans="1:30" x14ac:dyDescent="0.2">
      <c r="A1120" s="2"/>
      <c r="B1120" s="9"/>
      <c r="C1120" s="9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9"/>
    </row>
    <row r="1121" spans="1:30" x14ac:dyDescent="0.2">
      <c r="A1121" s="2"/>
      <c r="B1121" s="9"/>
      <c r="C1121" s="9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9"/>
    </row>
    <row r="1122" spans="1:30" x14ac:dyDescent="0.2">
      <c r="A1122" s="2"/>
      <c r="B1122" s="9"/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9"/>
    </row>
    <row r="1123" spans="1:30" x14ac:dyDescent="0.2">
      <c r="A1123" s="2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9"/>
    </row>
    <row r="1124" spans="1:30" x14ac:dyDescent="0.2">
      <c r="A1124" s="2"/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9"/>
    </row>
    <row r="1125" spans="1:30" x14ac:dyDescent="0.2">
      <c r="A1125" s="2"/>
      <c r="B1125" s="9"/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9"/>
    </row>
    <row r="1126" spans="1:30" x14ac:dyDescent="0.2">
      <c r="A1126" s="2"/>
      <c r="B1126" s="9"/>
      <c r="C1126" s="9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9"/>
    </row>
    <row r="1127" spans="1:30" x14ac:dyDescent="0.2">
      <c r="A1127" s="2"/>
      <c r="B1127" s="9"/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9"/>
    </row>
    <row r="1128" spans="1:30" x14ac:dyDescent="0.2">
      <c r="A1128" s="2"/>
      <c r="B1128" s="9"/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9"/>
    </row>
    <row r="1129" spans="1:30" x14ac:dyDescent="0.2">
      <c r="A1129" s="2"/>
      <c r="B1129" s="9"/>
      <c r="C1129" s="9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9"/>
    </row>
    <row r="1130" spans="1:30" x14ac:dyDescent="0.2">
      <c r="A1130" s="2"/>
      <c r="B1130" s="9"/>
      <c r="C1130" s="9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9"/>
    </row>
    <row r="1131" spans="1:30" x14ac:dyDescent="0.2">
      <c r="A1131" s="2"/>
      <c r="B1131" s="9"/>
      <c r="C1131" s="9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9"/>
    </row>
    <row r="1132" spans="1:30" x14ac:dyDescent="0.2">
      <c r="A1132" s="2"/>
      <c r="B1132" s="9"/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9"/>
    </row>
    <row r="1133" spans="1:30" x14ac:dyDescent="0.2">
      <c r="A1133" s="2"/>
      <c r="B1133" s="9"/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9"/>
    </row>
    <row r="1134" spans="1:30" x14ac:dyDescent="0.2">
      <c r="A1134" s="2"/>
      <c r="B1134" s="9"/>
      <c r="C1134" s="9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9"/>
    </row>
    <row r="1135" spans="1:30" x14ac:dyDescent="0.2">
      <c r="A1135" s="2"/>
      <c r="B1135" s="9"/>
      <c r="C1135" s="9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9"/>
    </row>
    <row r="1136" spans="1:30" x14ac:dyDescent="0.2">
      <c r="A1136" s="2"/>
      <c r="B1136" s="9"/>
      <c r="C1136" s="9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9"/>
    </row>
    <row r="1137" spans="1:30" x14ac:dyDescent="0.2">
      <c r="A1137" s="2"/>
      <c r="B1137" s="9"/>
      <c r="C1137" s="9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9"/>
    </row>
    <row r="1138" spans="1:30" x14ac:dyDescent="0.2">
      <c r="A1138" s="2"/>
      <c r="B1138" s="9"/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9"/>
    </row>
    <row r="1139" spans="1:30" x14ac:dyDescent="0.2">
      <c r="A1139" s="2"/>
      <c r="B1139" s="9"/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9"/>
    </row>
    <row r="1140" spans="1:30" x14ac:dyDescent="0.2">
      <c r="A1140" s="2"/>
      <c r="B1140" s="9"/>
      <c r="C1140" s="9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9"/>
    </row>
    <row r="1141" spans="1:30" x14ac:dyDescent="0.2">
      <c r="A1141" s="2"/>
      <c r="B1141" s="9"/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9"/>
    </row>
    <row r="1142" spans="1:30" x14ac:dyDescent="0.2">
      <c r="A1142" s="2"/>
      <c r="B1142" s="9"/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9"/>
    </row>
    <row r="1143" spans="1:30" x14ac:dyDescent="0.2">
      <c r="A1143" s="2"/>
      <c r="B1143" s="9"/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9"/>
    </row>
    <row r="1144" spans="1:30" x14ac:dyDescent="0.2">
      <c r="A1144" s="2"/>
      <c r="B1144" s="9"/>
      <c r="C1144" s="9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9"/>
    </row>
    <row r="1145" spans="1:30" x14ac:dyDescent="0.2">
      <c r="A1145" s="2"/>
      <c r="B1145" s="9"/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9"/>
    </row>
    <row r="1146" spans="1:30" x14ac:dyDescent="0.2">
      <c r="A1146" s="2"/>
      <c r="B1146" s="9"/>
      <c r="C1146" s="9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9"/>
    </row>
    <row r="1147" spans="1:30" x14ac:dyDescent="0.2">
      <c r="A1147" s="2"/>
      <c r="B1147" s="9"/>
      <c r="C1147" s="9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9"/>
    </row>
    <row r="1148" spans="1:30" x14ac:dyDescent="0.2">
      <c r="A1148" s="2"/>
      <c r="B1148" s="9"/>
      <c r="C1148" s="9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9"/>
    </row>
    <row r="1149" spans="1:30" x14ac:dyDescent="0.2">
      <c r="A1149" s="2"/>
      <c r="B1149" s="9"/>
      <c r="C1149" s="9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9"/>
    </row>
    <row r="1150" spans="1:30" x14ac:dyDescent="0.2">
      <c r="A1150" s="2"/>
      <c r="B1150" s="9"/>
      <c r="C1150" s="9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9"/>
    </row>
    <row r="1151" spans="1:30" x14ac:dyDescent="0.2">
      <c r="A1151" s="2"/>
      <c r="B1151" s="9"/>
      <c r="C1151" s="9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9"/>
    </row>
    <row r="1152" spans="1:30" x14ac:dyDescent="0.2">
      <c r="A1152" s="2"/>
      <c r="B1152" s="9"/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</row>
    <row r="1153" spans="1:30" x14ac:dyDescent="0.2">
      <c r="A1153" s="2"/>
      <c r="B1153" s="9"/>
      <c r="C1153" s="9"/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9"/>
    </row>
    <row r="1154" spans="1:30" x14ac:dyDescent="0.2">
      <c r="A1154" s="2"/>
      <c r="B1154" s="9"/>
      <c r="C1154" s="9"/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9"/>
    </row>
    <row r="1155" spans="1:30" x14ac:dyDescent="0.2">
      <c r="A1155" s="2"/>
      <c r="B1155" s="9"/>
      <c r="C1155" s="9"/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9"/>
    </row>
    <row r="1156" spans="1:30" x14ac:dyDescent="0.2">
      <c r="A1156" s="2"/>
      <c r="B1156" s="9"/>
      <c r="C1156" s="9"/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  <c r="AD1156" s="9"/>
    </row>
    <row r="1157" spans="1:30" x14ac:dyDescent="0.2">
      <c r="A1157" s="2"/>
      <c r="B1157" s="9"/>
      <c r="C1157" s="9"/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  <c r="AD1157" s="9"/>
    </row>
    <row r="1158" spans="1:30" x14ac:dyDescent="0.2">
      <c r="A1158" s="2"/>
      <c r="B1158" s="9"/>
      <c r="C1158" s="9"/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  <c r="AD1158" s="9"/>
    </row>
    <row r="1159" spans="1:30" x14ac:dyDescent="0.2">
      <c r="A1159" s="2"/>
      <c r="B1159" s="9"/>
      <c r="C1159" s="9"/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  <c r="AD1159" s="9"/>
    </row>
    <row r="1160" spans="1:30" x14ac:dyDescent="0.2">
      <c r="A1160" s="2"/>
      <c r="B1160" s="9"/>
      <c r="C1160" s="9"/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  <c r="AD1160" s="9"/>
    </row>
    <row r="1161" spans="1:30" x14ac:dyDescent="0.2">
      <c r="A1161" s="2"/>
      <c r="B1161" s="9"/>
      <c r="C1161" s="9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  <c r="AD1161" s="9"/>
    </row>
    <row r="1162" spans="1:30" x14ac:dyDescent="0.2">
      <c r="A1162" s="2"/>
      <c r="B1162" s="9"/>
      <c r="C1162" s="9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  <c r="AD1162" s="9"/>
    </row>
    <row r="1163" spans="1:30" x14ac:dyDescent="0.2">
      <c r="A1163" s="2"/>
      <c r="B1163" s="9"/>
      <c r="C1163" s="9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  <c r="AD1163" s="9"/>
    </row>
    <row r="1164" spans="1:30" x14ac:dyDescent="0.2">
      <c r="A1164" s="2"/>
      <c r="B1164" s="9"/>
      <c r="C1164" s="9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  <c r="AD1164" s="9"/>
    </row>
    <row r="1165" spans="1:30" x14ac:dyDescent="0.2">
      <c r="A1165" s="2"/>
      <c r="B1165" s="9"/>
      <c r="C1165" s="9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  <c r="AD1165" s="9"/>
    </row>
    <row r="1166" spans="1:30" x14ac:dyDescent="0.2">
      <c r="A1166" s="2"/>
      <c r="B1166" s="9"/>
      <c r="C1166" s="9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  <c r="AD1166" s="9"/>
    </row>
    <row r="1167" spans="1:30" x14ac:dyDescent="0.2">
      <c r="A1167" s="2"/>
      <c r="B1167" s="9"/>
      <c r="C1167" s="9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  <c r="AD1167" s="9"/>
    </row>
    <row r="1168" spans="1:30" x14ac:dyDescent="0.2">
      <c r="A1168" s="2"/>
      <c r="B1168" s="9"/>
      <c r="C1168" s="9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  <c r="AD1168" s="9"/>
    </row>
    <row r="1169" spans="1:30" x14ac:dyDescent="0.2">
      <c r="A1169" s="2"/>
      <c r="B1169" s="9"/>
      <c r="C1169" s="9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D1169" s="9"/>
    </row>
    <row r="1170" spans="1:30" x14ac:dyDescent="0.2">
      <c r="A1170" s="2"/>
      <c r="B1170" s="9"/>
      <c r="C1170" s="9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  <c r="AD1170" s="9"/>
    </row>
    <row r="1171" spans="1:30" x14ac:dyDescent="0.2">
      <c r="A1171" s="2"/>
      <c r="B1171" s="9"/>
      <c r="C1171" s="9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  <c r="AD1171" s="9"/>
    </row>
    <row r="1172" spans="1:30" x14ac:dyDescent="0.2">
      <c r="A1172" s="2"/>
      <c r="B1172" s="9"/>
      <c r="C1172" s="9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  <c r="AD1172" s="9"/>
    </row>
    <row r="1173" spans="1:30" x14ac:dyDescent="0.2">
      <c r="A1173" s="2"/>
      <c r="B1173" s="9"/>
      <c r="C1173" s="9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  <c r="AD1173" s="9"/>
    </row>
    <row r="1174" spans="1:30" x14ac:dyDescent="0.2">
      <c r="A1174" s="2"/>
      <c r="B1174" s="9"/>
      <c r="C1174" s="9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  <c r="AD1174" s="9"/>
    </row>
    <row r="1175" spans="1:30" x14ac:dyDescent="0.2">
      <c r="A1175" s="2"/>
      <c r="B1175" s="9"/>
      <c r="C1175" s="9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  <c r="AD1175" s="9"/>
    </row>
    <row r="1176" spans="1:30" x14ac:dyDescent="0.2">
      <c r="A1176" s="2"/>
      <c r="B1176" s="9"/>
      <c r="C1176" s="9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  <c r="AD1176" s="9"/>
    </row>
    <row r="1177" spans="1:30" x14ac:dyDescent="0.2">
      <c r="A1177" s="2"/>
      <c r="B1177" s="9"/>
      <c r="C1177" s="9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  <c r="AD1177" s="9"/>
    </row>
    <row r="1178" spans="1:30" x14ac:dyDescent="0.2">
      <c r="A1178" s="2"/>
      <c r="B1178" s="9"/>
      <c r="C1178" s="9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  <c r="AD1178" s="9"/>
    </row>
    <row r="1179" spans="1:30" x14ac:dyDescent="0.2">
      <c r="A1179" s="2"/>
      <c r="B1179" s="9"/>
      <c r="C1179" s="9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D1179" s="9"/>
    </row>
    <row r="1180" spans="1:30" x14ac:dyDescent="0.2">
      <c r="A1180" s="2"/>
      <c r="B1180" s="9"/>
      <c r="C1180" s="9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  <c r="AD1180" s="9"/>
    </row>
    <row r="1181" spans="1:30" x14ac:dyDescent="0.2">
      <c r="A1181" s="2"/>
      <c r="B1181" s="9"/>
      <c r="C1181" s="9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  <c r="AD1181" s="9"/>
    </row>
    <row r="1182" spans="1:30" x14ac:dyDescent="0.2">
      <c r="A1182" s="2"/>
      <c r="B1182" s="9"/>
      <c r="C1182" s="9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  <c r="AD1182" s="9"/>
    </row>
    <row r="1183" spans="1:30" x14ac:dyDescent="0.2">
      <c r="A1183" s="2"/>
      <c r="B1183" s="9"/>
      <c r="C1183" s="9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  <c r="AD1183" s="9"/>
    </row>
    <row r="1184" spans="1:30" x14ac:dyDescent="0.2">
      <c r="A1184" s="2"/>
      <c r="B1184" s="9"/>
      <c r="C1184" s="9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  <c r="AD1184" s="9"/>
    </row>
    <row r="1185" spans="1:30" x14ac:dyDescent="0.2">
      <c r="A1185" s="2"/>
      <c r="B1185" s="9"/>
      <c r="C1185" s="9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  <c r="AD1185" s="9"/>
    </row>
    <row r="1186" spans="1:30" x14ac:dyDescent="0.2">
      <c r="A1186" s="2"/>
      <c r="B1186" s="9"/>
      <c r="C1186" s="9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  <c r="AD1186" s="9"/>
    </row>
    <row r="1187" spans="1:30" x14ac:dyDescent="0.2">
      <c r="A1187" s="2"/>
      <c r="B1187" s="9"/>
      <c r="C1187" s="9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  <c r="AD1187" s="9"/>
    </row>
    <row r="1188" spans="1:30" x14ac:dyDescent="0.2">
      <c r="A1188" s="2"/>
      <c r="B1188" s="9"/>
      <c r="C1188" s="9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  <c r="AD1188" s="9"/>
    </row>
    <row r="1189" spans="1:30" x14ac:dyDescent="0.2">
      <c r="A1189" s="2"/>
      <c r="B1189" s="9"/>
      <c r="C1189" s="9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  <c r="AD1189" s="9"/>
    </row>
    <row r="1190" spans="1:30" x14ac:dyDescent="0.2">
      <c r="A1190" s="2"/>
      <c r="B1190" s="9"/>
      <c r="C1190" s="9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  <c r="AD1190" s="9"/>
    </row>
    <row r="1191" spans="1:30" x14ac:dyDescent="0.2">
      <c r="A1191" s="2"/>
      <c r="B1191" s="9"/>
      <c r="C1191" s="9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  <c r="AD1191" s="9"/>
    </row>
    <row r="1192" spans="1:30" x14ac:dyDescent="0.2">
      <c r="A1192" s="2"/>
      <c r="B1192" s="9"/>
      <c r="C1192" s="9"/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  <c r="AD1192" s="9"/>
    </row>
    <row r="1193" spans="1:30" x14ac:dyDescent="0.2">
      <c r="A1193" s="2"/>
      <c r="B1193" s="9"/>
      <c r="C1193" s="9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  <c r="AD1193" s="9"/>
    </row>
    <row r="1194" spans="1:30" x14ac:dyDescent="0.2">
      <c r="A1194" s="2"/>
      <c r="B1194" s="9"/>
      <c r="C1194" s="9"/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  <c r="AD1194" s="9"/>
    </row>
    <row r="1195" spans="1:30" x14ac:dyDescent="0.2">
      <c r="A1195" s="2"/>
      <c r="B1195" s="9"/>
      <c r="C1195" s="9"/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  <c r="AD1195" s="9"/>
    </row>
    <row r="1196" spans="1:30" x14ac:dyDescent="0.2">
      <c r="A1196" s="2"/>
      <c r="B1196" s="9"/>
      <c r="C1196" s="9"/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  <c r="AD1196" s="9"/>
    </row>
    <row r="1197" spans="1:30" x14ac:dyDescent="0.2">
      <c r="A1197" s="2"/>
      <c r="B1197" s="9"/>
      <c r="C1197" s="9"/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  <c r="AD1197" s="9"/>
    </row>
    <row r="1198" spans="1:30" x14ac:dyDescent="0.2">
      <c r="A1198" s="2"/>
      <c r="B1198" s="9"/>
      <c r="C1198" s="9"/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  <c r="AD1198" s="9"/>
    </row>
    <row r="1199" spans="1:30" x14ac:dyDescent="0.2">
      <c r="A1199" s="2"/>
      <c r="B1199" s="9"/>
      <c r="C1199" s="9"/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  <c r="AD1199" s="9"/>
    </row>
    <row r="1200" spans="1:30" x14ac:dyDescent="0.2">
      <c r="A1200" s="2"/>
      <c r="B1200" s="9"/>
      <c r="C1200" s="9"/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  <c r="AD1200" s="9"/>
    </row>
    <row r="1201" spans="1:30" x14ac:dyDescent="0.2">
      <c r="A1201" s="2"/>
      <c r="B1201" s="9"/>
      <c r="C1201" s="9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  <c r="AD1201" s="9"/>
    </row>
    <row r="1202" spans="1:30" x14ac:dyDescent="0.2">
      <c r="A1202" s="2"/>
      <c r="B1202" s="9"/>
      <c r="C1202" s="9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  <c r="AD1202" s="9"/>
    </row>
    <row r="1203" spans="1:30" x14ac:dyDescent="0.2">
      <c r="A1203" s="2"/>
      <c r="B1203" s="9"/>
      <c r="C1203" s="9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  <c r="AD1203" s="9"/>
    </row>
    <row r="1204" spans="1:30" x14ac:dyDescent="0.2">
      <c r="A1204" s="2"/>
      <c r="B1204" s="9"/>
      <c r="C1204" s="9"/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  <c r="AD1204" s="9"/>
    </row>
    <row r="1205" spans="1:30" x14ac:dyDescent="0.2">
      <c r="A1205" s="2"/>
      <c r="B1205" s="9"/>
      <c r="C1205" s="9"/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  <c r="AD1205" s="9"/>
    </row>
    <row r="1206" spans="1:30" x14ac:dyDescent="0.2">
      <c r="A1206" s="2"/>
      <c r="B1206" s="9"/>
      <c r="C1206" s="9"/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  <c r="AD1206" s="9"/>
    </row>
    <row r="1207" spans="1:30" x14ac:dyDescent="0.2">
      <c r="A1207" s="2"/>
      <c r="B1207" s="9"/>
      <c r="C1207" s="9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  <c r="AD1207" s="9"/>
    </row>
    <row r="1208" spans="1:30" x14ac:dyDescent="0.2">
      <c r="A1208" s="2"/>
      <c r="B1208" s="9"/>
      <c r="C1208" s="9"/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  <c r="AD1208" s="9"/>
    </row>
    <row r="1209" spans="1:30" x14ac:dyDescent="0.2">
      <c r="A1209" s="2"/>
      <c r="B1209" s="9"/>
      <c r="C1209" s="9"/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  <c r="AD1209" s="9"/>
    </row>
    <row r="1210" spans="1:30" x14ac:dyDescent="0.2">
      <c r="A1210" s="2"/>
      <c r="B1210" s="9"/>
      <c r="C1210" s="9"/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  <c r="AD1210" s="9"/>
    </row>
    <row r="1211" spans="1:30" x14ac:dyDescent="0.2">
      <c r="A1211" s="2"/>
      <c r="B1211" s="9"/>
      <c r="C1211" s="9"/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  <c r="AD1211" s="9"/>
    </row>
    <row r="1212" spans="1:30" x14ac:dyDescent="0.2">
      <c r="A1212" s="2"/>
      <c r="B1212" s="9"/>
      <c r="C1212" s="9"/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  <c r="AD1212" s="9"/>
    </row>
    <row r="1213" spans="1:30" x14ac:dyDescent="0.2">
      <c r="A1213" s="2"/>
      <c r="B1213" s="9"/>
      <c r="C1213" s="9"/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  <c r="AD1213" s="9"/>
    </row>
    <row r="1214" spans="1:30" x14ac:dyDescent="0.2">
      <c r="A1214" s="2"/>
      <c r="B1214" s="9"/>
      <c r="C1214" s="9"/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  <c r="AD1214" s="9"/>
    </row>
    <row r="1215" spans="1:30" x14ac:dyDescent="0.2">
      <c r="A1215" s="2"/>
      <c r="B1215" s="9"/>
      <c r="C1215" s="9"/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  <c r="AD1215" s="9"/>
    </row>
    <row r="1216" spans="1:30" x14ac:dyDescent="0.2">
      <c r="A1216" s="2"/>
      <c r="B1216" s="9"/>
      <c r="C1216" s="9"/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  <c r="AD1216" s="9"/>
    </row>
    <row r="1217" spans="1:30" x14ac:dyDescent="0.2">
      <c r="A1217" s="2"/>
      <c r="B1217" s="9"/>
      <c r="C1217" s="9"/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  <c r="AD1217" s="9"/>
    </row>
    <row r="1218" spans="1:30" x14ac:dyDescent="0.2">
      <c r="A1218" s="2"/>
      <c r="B1218" s="9"/>
      <c r="C1218" s="9"/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  <c r="AD1218" s="9"/>
    </row>
    <row r="1219" spans="1:30" x14ac:dyDescent="0.2">
      <c r="A1219" s="2"/>
      <c r="B1219" s="9"/>
      <c r="C1219" s="9"/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  <c r="AD1219" s="9"/>
    </row>
    <row r="1220" spans="1:30" x14ac:dyDescent="0.2">
      <c r="A1220" s="2"/>
      <c r="B1220" s="9"/>
      <c r="C1220" s="9"/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  <c r="AD1220" s="9"/>
    </row>
    <row r="1221" spans="1:30" x14ac:dyDescent="0.2">
      <c r="A1221" s="2"/>
      <c r="B1221" s="9"/>
      <c r="C1221" s="9"/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  <c r="AD1221" s="9"/>
    </row>
    <row r="1222" spans="1:30" x14ac:dyDescent="0.2">
      <c r="A1222" s="2"/>
      <c r="B1222" s="9"/>
      <c r="C1222" s="9"/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  <c r="AD1222" s="9"/>
    </row>
    <row r="1223" spans="1:30" x14ac:dyDescent="0.2">
      <c r="A1223" s="2"/>
      <c r="B1223" s="9"/>
      <c r="C1223" s="9"/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  <c r="AD1223" s="9"/>
    </row>
    <row r="1224" spans="1:30" x14ac:dyDescent="0.2">
      <c r="A1224" s="2"/>
      <c r="B1224" s="9"/>
      <c r="C1224" s="9"/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  <c r="AD1224" s="9"/>
    </row>
    <row r="1225" spans="1:30" x14ac:dyDescent="0.2">
      <c r="A1225" s="2"/>
      <c r="B1225" s="9"/>
      <c r="C1225" s="9"/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  <c r="AD1225" s="9"/>
    </row>
    <row r="1226" spans="1:30" x14ac:dyDescent="0.2">
      <c r="A1226" s="2"/>
      <c r="B1226" s="9"/>
      <c r="C1226" s="9"/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  <c r="AD1226" s="9"/>
    </row>
    <row r="1227" spans="1:30" x14ac:dyDescent="0.2">
      <c r="A1227" s="2"/>
      <c r="B1227" s="9"/>
      <c r="C1227" s="9"/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  <c r="AD1227" s="9"/>
    </row>
    <row r="1228" spans="1:30" x14ac:dyDescent="0.2">
      <c r="A1228" s="2"/>
      <c r="B1228" s="9"/>
      <c r="C1228" s="9"/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  <c r="AD1228" s="9"/>
    </row>
    <row r="1229" spans="1:30" x14ac:dyDescent="0.2">
      <c r="A1229" s="2"/>
      <c r="B1229" s="9"/>
      <c r="C1229" s="9"/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  <c r="AD1229" s="9"/>
    </row>
    <row r="1230" spans="1:30" x14ac:dyDescent="0.2">
      <c r="A1230" s="2"/>
      <c r="B1230" s="9"/>
      <c r="C1230" s="9"/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  <c r="AD1230" s="9"/>
    </row>
    <row r="1231" spans="1:30" x14ac:dyDescent="0.2">
      <c r="A1231" s="2"/>
      <c r="B1231" s="9"/>
      <c r="C1231" s="9"/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  <c r="AD1231" s="9"/>
    </row>
    <row r="1232" spans="1:30" x14ac:dyDescent="0.2">
      <c r="A1232" s="2"/>
      <c r="B1232" s="9"/>
      <c r="C1232" s="9"/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  <c r="AD1232" s="9"/>
    </row>
    <row r="1233" spans="1:30" x14ac:dyDescent="0.2">
      <c r="A1233" s="2"/>
      <c r="B1233" s="9"/>
      <c r="C1233" s="9"/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  <c r="AD1233" s="9"/>
    </row>
    <row r="1234" spans="1:30" x14ac:dyDescent="0.2">
      <c r="A1234" s="2"/>
      <c r="B1234" s="9"/>
      <c r="C1234" s="9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  <c r="AD1234" s="9"/>
    </row>
    <row r="1235" spans="1:30" x14ac:dyDescent="0.2">
      <c r="A1235" s="2"/>
      <c r="B1235" s="9"/>
      <c r="C1235" s="9"/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  <c r="AD1235" s="9"/>
    </row>
    <row r="1236" spans="1:30" x14ac:dyDescent="0.2">
      <c r="A1236" s="2"/>
      <c r="B1236" s="9"/>
      <c r="C1236" s="9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9"/>
      <c r="AD1236" s="9"/>
    </row>
    <row r="1237" spans="1:30" x14ac:dyDescent="0.2">
      <c r="A1237" s="2"/>
      <c r="B1237" s="9"/>
      <c r="C1237" s="9"/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9"/>
      <c r="AD1237" s="9"/>
    </row>
    <row r="1238" spans="1:30" x14ac:dyDescent="0.2">
      <c r="A1238" s="2"/>
      <c r="B1238" s="9"/>
      <c r="C1238" s="9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9"/>
      <c r="AD1238" s="9"/>
    </row>
    <row r="1239" spans="1:30" x14ac:dyDescent="0.2">
      <c r="A1239" s="2"/>
      <c r="B1239" s="9"/>
      <c r="C1239" s="9"/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9"/>
      <c r="AD1239" s="9"/>
    </row>
    <row r="1240" spans="1:30" x14ac:dyDescent="0.2">
      <c r="A1240" s="2"/>
      <c r="B1240" s="9"/>
      <c r="C1240" s="9"/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9"/>
      <c r="AD1240" s="9"/>
    </row>
    <row r="1241" spans="1:30" x14ac:dyDescent="0.2">
      <c r="A1241" s="2"/>
      <c r="B1241" s="9"/>
      <c r="C1241" s="9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9"/>
      <c r="AD1241" s="9"/>
    </row>
    <row r="1242" spans="1:30" x14ac:dyDescent="0.2">
      <c r="A1242" s="2"/>
      <c r="B1242" s="9"/>
      <c r="C1242" s="9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9"/>
      <c r="AD1242" s="9"/>
    </row>
    <row r="1243" spans="1:30" x14ac:dyDescent="0.2">
      <c r="A1243" s="2"/>
      <c r="B1243" s="9"/>
      <c r="C1243" s="9"/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9"/>
      <c r="AD1243" s="9"/>
    </row>
    <row r="1244" spans="1:30" x14ac:dyDescent="0.2">
      <c r="A1244" s="2"/>
      <c r="B1244" s="9"/>
      <c r="C1244" s="9"/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9"/>
      <c r="AD1244" s="9"/>
    </row>
    <row r="1245" spans="1:30" x14ac:dyDescent="0.2">
      <c r="A1245" s="2"/>
      <c r="B1245" s="9"/>
      <c r="C1245" s="9"/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9"/>
      <c r="AD1245" s="9"/>
    </row>
    <row r="1246" spans="1:30" x14ac:dyDescent="0.2">
      <c r="A1246" s="2"/>
      <c r="B1246" s="9"/>
      <c r="C1246" s="9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9"/>
      <c r="AD1246" s="9"/>
    </row>
    <row r="1247" spans="1:30" x14ac:dyDescent="0.2">
      <c r="A1247" s="2"/>
      <c r="B1247" s="9"/>
      <c r="C1247" s="9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9"/>
      <c r="AD1247" s="9"/>
    </row>
    <row r="1248" spans="1:30" x14ac:dyDescent="0.2">
      <c r="A1248" s="2"/>
      <c r="B1248" s="9"/>
      <c r="C1248" s="9"/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9"/>
      <c r="AD1248" s="9"/>
    </row>
    <row r="1249" spans="1:30" x14ac:dyDescent="0.2">
      <c r="A1249" s="2"/>
      <c r="B1249" s="9"/>
      <c r="C1249" s="9"/>
      <c r="D1249" s="9"/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9"/>
      <c r="AD1249" s="9"/>
    </row>
    <row r="1250" spans="1:30" x14ac:dyDescent="0.2">
      <c r="A1250" s="2"/>
      <c r="B1250" s="9"/>
      <c r="C1250" s="9"/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9"/>
      <c r="AD1250" s="9"/>
    </row>
    <row r="1251" spans="1:30" x14ac:dyDescent="0.2">
      <c r="A1251" s="2"/>
      <c r="B1251" s="9"/>
      <c r="C1251" s="9"/>
      <c r="D1251" s="9"/>
      <c r="E1251" s="9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9"/>
      <c r="AD1251" s="9"/>
    </row>
    <row r="1252" spans="1:30" x14ac:dyDescent="0.2">
      <c r="A1252" s="2"/>
      <c r="B1252" s="9"/>
      <c r="C1252" s="9"/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9"/>
      <c r="AD1252" s="9"/>
    </row>
    <row r="1253" spans="1:30" x14ac:dyDescent="0.2">
      <c r="A1253" s="2"/>
      <c r="B1253" s="9"/>
      <c r="C1253" s="9"/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9"/>
      <c r="AD1253" s="9"/>
    </row>
    <row r="1254" spans="1:30" x14ac:dyDescent="0.2">
      <c r="A1254" s="2"/>
      <c r="B1254" s="9"/>
      <c r="C1254" s="9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9"/>
      <c r="AD1254" s="9"/>
    </row>
    <row r="1255" spans="1:30" x14ac:dyDescent="0.2">
      <c r="A1255" s="2"/>
      <c r="B1255" s="9"/>
      <c r="C1255" s="9"/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9"/>
      <c r="AD1255" s="9"/>
    </row>
    <row r="1256" spans="1:30" x14ac:dyDescent="0.2">
      <c r="A1256" s="2"/>
      <c r="B1256" s="9"/>
      <c r="C1256" s="9"/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9"/>
      <c r="AD1256" s="9"/>
    </row>
    <row r="1257" spans="1:30" x14ac:dyDescent="0.2">
      <c r="A1257" s="2"/>
      <c r="B1257" s="9"/>
      <c r="C1257" s="9"/>
      <c r="D1257" s="9"/>
      <c r="E1257" s="9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9"/>
      <c r="AD1257" s="9"/>
    </row>
    <row r="1258" spans="1:30" x14ac:dyDescent="0.2">
      <c r="A1258" s="2"/>
      <c r="B1258" s="9"/>
      <c r="C1258" s="9"/>
      <c r="D1258" s="9"/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9"/>
      <c r="AD1258" s="9"/>
    </row>
    <row r="1259" spans="1:30" x14ac:dyDescent="0.2">
      <c r="A1259" s="2"/>
      <c r="B1259" s="9"/>
      <c r="C1259" s="9"/>
      <c r="D1259" s="9"/>
      <c r="E1259" s="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9"/>
      <c r="AD1259" s="9"/>
    </row>
    <row r="1260" spans="1:30" x14ac:dyDescent="0.2">
      <c r="A1260" s="2"/>
      <c r="B1260" s="9"/>
      <c r="C1260" s="9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9"/>
      <c r="AD1260" s="9"/>
    </row>
    <row r="1261" spans="1:30" x14ac:dyDescent="0.2">
      <c r="A1261" s="2"/>
      <c r="B1261" s="9"/>
      <c r="C1261" s="9"/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9"/>
      <c r="AD1261" s="9"/>
    </row>
    <row r="1262" spans="1:30" x14ac:dyDescent="0.2">
      <c r="A1262" s="2"/>
      <c r="B1262" s="9"/>
      <c r="C1262" s="9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9"/>
      <c r="AD1262" s="9"/>
    </row>
    <row r="1263" spans="1:30" x14ac:dyDescent="0.2">
      <c r="A1263" s="2"/>
      <c r="B1263" s="9"/>
      <c r="C1263" s="9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9"/>
      <c r="AD1263" s="9"/>
    </row>
    <row r="1264" spans="1:30" x14ac:dyDescent="0.2">
      <c r="A1264" s="2"/>
      <c r="B1264" s="9"/>
      <c r="C1264" s="9"/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9"/>
      <c r="AD1264" s="9"/>
    </row>
    <row r="1265" spans="1:30" x14ac:dyDescent="0.2">
      <c r="A1265" s="2"/>
      <c r="B1265" s="9"/>
      <c r="C1265" s="9"/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9"/>
      <c r="AD1265" s="9"/>
    </row>
    <row r="1266" spans="1:30" x14ac:dyDescent="0.2">
      <c r="A1266" s="2"/>
      <c r="B1266" s="9"/>
      <c r="C1266" s="9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9"/>
      <c r="AD1266" s="9"/>
    </row>
    <row r="1267" spans="1:30" x14ac:dyDescent="0.2">
      <c r="A1267" s="2"/>
      <c r="B1267" s="9"/>
      <c r="C1267" s="9"/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9"/>
      <c r="AD1267" s="9"/>
    </row>
    <row r="1268" spans="1:30" x14ac:dyDescent="0.2">
      <c r="A1268" s="2"/>
      <c r="B1268" s="9"/>
      <c r="C1268" s="9"/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  <c r="AD1268" s="9"/>
    </row>
    <row r="1269" spans="1:30" x14ac:dyDescent="0.2">
      <c r="A1269" s="2"/>
      <c r="B1269" s="9"/>
      <c r="C1269" s="9"/>
      <c r="D1269" s="9"/>
      <c r="E1269" s="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  <c r="AD1269" s="9"/>
    </row>
    <row r="1270" spans="1:30" x14ac:dyDescent="0.2">
      <c r="A1270" s="2"/>
      <c r="B1270" s="9"/>
      <c r="C1270" s="9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9"/>
      <c r="AD1270" s="9"/>
    </row>
    <row r="1271" spans="1:30" x14ac:dyDescent="0.2">
      <c r="A1271" s="2"/>
      <c r="B1271" s="9"/>
      <c r="C1271" s="9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9"/>
      <c r="AD1271" s="9"/>
    </row>
    <row r="1272" spans="1:30" x14ac:dyDescent="0.2">
      <c r="A1272" s="2"/>
      <c r="B1272" s="9"/>
      <c r="C1272" s="9"/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9"/>
      <c r="AD1272" s="9"/>
    </row>
    <row r="1273" spans="1:30" x14ac:dyDescent="0.2">
      <c r="A1273" s="2"/>
      <c r="B1273" s="9"/>
      <c r="C1273" s="9"/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9"/>
      <c r="AD1273" s="9"/>
    </row>
    <row r="1274" spans="1:30" x14ac:dyDescent="0.2">
      <c r="A1274" s="2"/>
      <c r="B1274" s="9"/>
      <c r="C1274" s="9"/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9"/>
      <c r="AD1274" s="9"/>
    </row>
    <row r="1275" spans="1:30" x14ac:dyDescent="0.2">
      <c r="A1275" s="2"/>
      <c r="B1275" s="9"/>
      <c r="C1275" s="9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9"/>
      <c r="AD1275" s="9"/>
    </row>
    <row r="1276" spans="1:30" x14ac:dyDescent="0.2">
      <c r="A1276" s="2"/>
      <c r="B1276" s="9"/>
      <c r="C1276" s="9"/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9"/>
      <c r="AD1276" s="9"/>
    </row>
    <row r="1277" spans="1:30" x14ac:dyDescent="0.2">
      <c r="A1277" s="2"/>
      <c r="B1277" s="9"/>
      <c r="C1277" s="9"/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9"/>
      <c r="AD1277" s="9"/>
    </row>
    <row r="1278" spans="1:30" x14ac:dyDescent="0.2">
      <c r="A1278" s="2"/>
      <c r="B1278" s="9"/>
      <c r="C1278" s="9"/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9"/>
      <c r="AD1278" s="9"/>
    </row>
    <row r="1279" spans="1:30" x14ac:dyDescent="0.2">
      <c r="A1279" s="2"/>
      <c r="B1279" s="9"/>
      <c r="C1279" s="9"/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9"/>
      <c r="AD1279" s="9"/>
    </row>
    <row r="1280" spans="1:30" x14ac:dyDescent="0.2">
      <c r="A1280" s="2"/>
      <c r="B1280" s="9"/>
      <c r="C1280" s="9"/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9"/>
      <c r="AD1280" s="9"/>
    </row>
    <row r="1281" spans="1:30" x14ac:dyDescent="0.2">
      <c r="A1281" s="2"/>
      <c r="B1281" s="9"/>
      <c r="C1281" s="9"/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9"/>
      <c r="AD1281" s="9"/>
    </row>
    <row r="1282" spans="1:30" x14ac:dyDescent="0.2">
      <c r="A1282" s="2"/>
      <c r="B1282" s="9"/>
      <c r="C1282" s="9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9"/>
      <c r="AD1282" s="9"/>
    </row>
    <row r="1283" spans="1:30" x14ac:dyDescent="0.2">
      <c r="A1283" s="2"/>
      <c r="B1283" s="9"/>
      <c r="C1283" s="9"/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9"/>
      <c r="AD1283" s="9"/>
    </row>
    <row r="1284" spans="1:30" x14ac:dyDescent="0.2">
      <c r="A1284" s="2"/>
      <c r="B1284" s="9"/>
      <c r="C1284" s="9"/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9"/>
      <c r="AD1284" s="9"/>
    </row>
    <row r="1285" spans="1:30" x14ac:dyDescent="0.2">
      <c r="A1285" s="2"/>
      <c r="B1285" s="9"/>
      <c r="C1285" s="9"/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9"/>
      <c r="AD1285" s="9"/>
    </row>
    <row r="1286" spans="1:30" x14ac:dyDescent="0.2">
      <c r="A1286" s="2"/>
      <c r="B1286" s="9"/>
      <c r="C1286" s="9"/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9"/>
      <c r="AD1286" s="9"/>
    </row>
    <row r="1287" spans="1:30" x14ac:dyDescent="0.2">
      <c r="A1287" s="2"/>
      <c r="B1287" s="9"/>
      <c r="C1287" s="9"/>
      <c r="D1287" s="9"/>
      <c r="E1287" s="9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9"/>
      <c r="AD1287" s="9"/>
    </row>
    <row r="1288" spans="1:30" x14ac:dyDescent="0.2">
      <c r="A1288" s="2"/>
      <c r="B1288" s="9"/>
      <c r="C1288" s="9"/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9"/>
      <c r="AD1288" s="9"/>
    </row>
    <row r="1289" spans="1:30" x14ac:dyDescent="0.2">
      <c r="A1289" s="2"/>
      <c r="B1289" s="9"/>
      <c r="C1289" s="9"/>
      <c r="D1289" s="9"/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9"/>
      <c r="AD1289" s="9"/>
    </row>
    <row r="1290" spans="1:30" x14ac:dyDescent="0.2">
      <c r="A1290" s="2"/>
      <c r="B1290" s="9"/>
      <c r="C1290" s="9"/>
      <c r="D1290" s="9"/>
      <c r="E1290" s="9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9"/>
      <c r="AD1290" s="9"/>
    </row>
    <row r="1291" spans="1:30" x14ac:dyDescent="0.2">
      <c r="A1291" s="2"/>
      <c r="B1291" s="9"/>
      <c r="C1291" s="9"/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9"/>
      <c r="AD1291" s="9"/>
    </row>
    <row r="1292" spans="1:30" x14ac:dyDescent="0.2">
      <c r="A1292" s="2"/>
      <c r="B1292" s="9"/>
      <c r="C1292" s="9"/>
      <c r="D1292" s="9"/>
      <c r="E1292" s="9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9"/>
      <c r="AD1292" s="9"/>
    </row>
    <row r="1293" spans="1:30" x14ac:dyDescent="0.2">
      <c r="A1293" s="2"/>
      <c r="B1293" s="9"/>
      <c r="C1293" s="9"/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9"/>
      <c r="AD1293" s="9"/>
    </row>
    <row r="1294" spans="1:30" x14ac:dyDescent="0.2">
      <c r="A1294" s="2"/>
      <c r="B1294" s="9"/>
      <c r="C1294" s="9"/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  <c r="AD1294" s="9"/>
    </row>
    <row r="1295" spans="1:30" x14ac:dyDescent="0.2">
      <c r="A1295" s="2"/>
      <c r="B1295" s="9"/>
      <c r="C1295" s="9"/>
      <c r="D1295" s="9"/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9"/>
      <c r="AD1295" s="9"/>
    </row>
    <row r="1296" spans="1:30" x14ac:dyDescent="0.2">
      <c r="A1296" s="2"/>
      <c r="B1296" s="9"/>
      <c r="C1296" s="9"/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9"/>
      <c r="AD1296" s="9"/>
    </row>
    <row r="1297" spans="1:30" x14ac:dyDescent="0.2">
      <c r="A1297" s="2"/>
      <c r="B1297" s="9"/>
      <c r="C1297" s="9"/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9"/>
      <c r="AD1297" s="9"/>
    </row>
    <row r="1298" spans="1:30" x14ac:dyDescent="0.2">
      <c r="A1298" s="2"/>
      <c r="B1298" s="9"/>
      <c r="C1298" s="9"/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9"/>
      <c r="AD1298" s="9"/>
    </row>
    <row r="1299" spans="1:30" x14ac:dyDescent="0.2">
      <c r="A1299" s="2"/>
      <c r="B1299" s="9"/>
      <c r="C1299" s="9"/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9"/>
      <c r="AD1299" s="9"/>
    </row>
    <row r="1300" spans="1:30" x14ac:dyDescent="0.2">
      <c r="A1300" s="2"/>
      <c r="B1300" s="9"/>
      <c r="C1300" s="9"/>
      <c r="D1300" s="9"/>
      <c r="E1300" s="9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9"/>
      <c r="AD1300" s="9"/>
    </row>
    <row r="1301" spans="1:30" x14ac:dyDescent="0.2">
      <c r="A1301" s="2"/>
      <c r="B1301" s="9"/>
      <c r="C1301" s="9"/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  <c r="AD1301" s="9"/>
    </row>
    <row r="1302" spans="1:30" x14ac:dyDescent="0.2">
      <c r="A1302" s="2"/>
      <c r="B1302" s="9"/>
      <c r="C1302" s="9"/>
      <c r="D1302" s="9"/>
      <c r="E1302" s="9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  <c r="AD1302" s="9"/>
    </row>
    <row r="1303" spans="1:30" x14ac:dyDescent="0.2">
      <c r="A1303" s="2"/>
      <c r="B1303" s="9"/>
      <c r="C1303" s="9"/>
      <c r="D1303" s="9"/>
      <c r="E1303" s="9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  <c r="AD1303" s="9"/>
    </row>
    <row r="1304" spans="1:30" x14ac:dyDescent="0.2">
      <c r="A1304" s="2"/>
      <c r="B1304" s="9"/>
      <c r="C1304" s="9"/>
      <c r="D1304" s="9"/>
      <c r="E1304" s="9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  <c r="AD1304" s="9"/>
    </row>
    <row r="1305" spans="1:30" x14ac:dyDescent="0.2">
      <c r="A1305" s="2"/>
      <c r="B1305" s="9"/>
      <c r="C1305" s="9"/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  <c r="AD1305" s="9"/>
    </row>
    <row r="1306" spans="1:30" x14ac:dyDescent="0.2">
      <c r="A1306" s="2"/>
      <c r="B1306" s="9"/>
      <c r="C1306" s="9"/>
      <c r="D1306" s="9"/>
      <c r="E1306" s="9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  <c r="AD1306" s="9"/>
    </row>
    <row r="1307" spans="1:30" x14ac:dyDescent="0.2">
      <c r="A1307" s="2"/>
      <c r="B1307" s="9"/>
      <c r="C1307" s="9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  <c r="AD1307" s="9"/>
    </row>
    <row r="1308" spans="1:30" x14ac:dyDescent="0.2">
      <c r="A1308" s="2"/>
      <c r="B1308" s="9"/>
      <c r="C1308" s="9"/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  <c r="AD1308" s="9"/>
    </row>
    <row r="1309" spans="1:30" x14ac:dyDescent="0.2">
      <c r="A1309" s="2"/>
      <c r="B1309" s="9"/>
      <c r="C1309" s="9"/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  <c r="AD1309" s="9"/>
    </row>
    <row r="1310" spans="1:30" x14ac:dyDescent="0.2">
      <c r="A1310" s="2"/>
      <c r="B1310" s="9"/>
      <c r="C1310" s="9"/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  <c r="AD1310" s="9"/>
    </row>
    <row r="1311" spans="1:30" x14ac:dyDescent="0.2">
      <c r="A1311" s="2"/>
      <c r="B1311" s="9"/>
      <c r="C1311" s="9"/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  <c r="AD1311" s="9"/>
    </row>
    <row r="1312" spans="1:30" x14ac:dyDescent="0.2">
      <c r="A1312" s="2"/>
      <c r="B1312" s="9"/>
      <c r="C1312" s="9"/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  <c r="AD1312" s="9"/>
    </row>
    <row r="1313" spans="1:30" x14ac:dyDescent="0.2">
      <c r="A1313" s="2"/>
      <c r="B1313" s="9"/>
      <c r="C1313" s="9"/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  <c r="AD1313" s="9"/>
    </row>
    <row r="1314" spans="1:30" x14ac:dyDescent="0.2">
      <c r="A1314" s="2"/>
      <c r="B1314" s="9"/>
      <c r="C1314" s="9"/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  <c r="AD1314" s="9"/>
    </row>
    <row r="1315" spans="1:30" x14ac:dyDescent="0.2">
      <c r="A1315" s="2"/>
      <c r="B1315" s="9"/>
      <c r="C1315" s="9"/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  <c r="AD1315" s="9"/>
    </row>
    <row r="1316" spans="1:30" x14ac:dyDescent="0.2">
      <c r="A1316" s="2"/>
      <c r="B1316" s="9"/>
      <c r="C1316" s="9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  <c r="AD1316" s="9"/>
    </row>
    <row r="1317" spans="1:30" x14ac:dyDescent="0.2">
      <c r="A1317" s="2"/>
      <c r="B1317" s="9"/>
      <c r="C1317" s="9"/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  <c r="AD1317" s="9"/>
    </row>
    <row r="1318" spans="1:30" x14ac:dyDescent="0.2">
      <c r="A1318" s="2"/>
      <c r="B1318" s="9"/>
      <c r="C1318" s="9"/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  <c r="AD1318" s="9"/>
    </row>
    <row r="1319" spans="1:30" x14ac:dyDescent="0.2">
      <c r="A1319" s="2"/>
      <c r="B1319" s="9"/>
      <c r="C1319" s="9"/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  <c r="AD1319" s="9"/>
    </row>
    <row r="1320" spans="1:30" x14ac:dyDescent="0.2">
      <c r="A1320" s="2"/>
      <c r="B1320" s="9"/>
      <c r="C1320" s="9"/>
      <c r="D1320" s="9"/>
      <c r="E1320" s="9"/>
      <c r="F1320" s="9"/>
      <c r="G1320" s="9"/>
      <c r="H1320" s="9"/>
      <c r="I1320" s="9"/>
      <c r="J1320" s="9"/>
      <c r="K1320" s="9"/>
      <c r="L1320" s="9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  <c r="AD1320" s="9"/>
    </row>
    <row r="1321" spans="1:30" x14ac:dyDescent="0.2">
      <c r="A1321" s="2"/>
      <c r="B1321" s="9"/>
      <c r="C1321" s="9"/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  <c r="AD1321" s="9"/>
    </row>
    <row r="1322" spans="1:30" x14ac:dyDescent="0.2">
      <c r="A1322" s="2"/>
      <c r="B1322" s="9"/>
      <c r="C1322" s="9"/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  <c r="AD1322" s="9"/>
    </row>
    <row r="1323" spans="1:30" x14ac:dyDescent="0.2">
      <c r="A1323" s="2"/>
      <c r="B1323" s="9"/>
      <c r="C1323" s="9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  <c r="AD1323" s="9"/>
    </row>
    <row r="1324" spans="1:30" x14ac:dyDescent="0.2">
      <c r="A1324" s="2"/>
      <c r="B1324" s="9"/>
      <c r="C1324" s="9"/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  <c r="AD1324" s="9"/>
    </row>
    <row r="1325" spans="1:30" x14ac:dyDescent="0.2">
      <c r="A1325" s="2"/>
      <c r="B1325" s="9"/>
      <c r="C1325" s="9"/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  <c r="AD1325" s="9"/>
    </row>
    <row r="1326" spans="1:30" x14ac:dyDescent="0.2">
      <c r="A1326" s="2"/>
      <c r="B1326" s="9"/>
      <c r="C1326" s="9"/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  <c r="AD1326" s="9"/>
    </row>
    <row r="1327" spans="1:30" x14ac:dyDescent="0.2">
      <c r="A1327" s="2"/>
      <c r="B1327" s="9"/>
      <c r="C1327" s="9"/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  <c r="AD1327" s="9"/>
    </row>
    <row r="1328" spans="1:30" x14ac:dyDescent="0.2">
      <c r="A1328" s="2"/>
      <c r="B1328" s="9"/>
      <c r="C1328" s="9"/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  <c r="AD1328" s="9"/>
    </row>
    <row r="1329" spans="1:30" x14ac:dyDescent="0.2">
      <c r="A1329" s="2"/>
      <c r="B1329" s="9"/>
      <c r="C1329" s="9"/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  <c r="AD1329" s="9"/>
    </row>
    <row r="1330" spans="1:30" x14ac:dyDescent="0.2">
      <c r="A1330" s="2"/>
      <c r="B1330" s="9"/>
      <c r="C1330" s="9"/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  <c r="AD1330" s="9"/>
    </row>
    <row r="1331" spans="1:30" x14ac:dyDescent="0.2">
      <c r="A1331" s="2"/>
      <c r="B1331" s="9"/>
      <c r="C1331" s="9"/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  <c r="AD1331" s="9"/>
    </row>
    <row r="1332" spans="1:30" x14ac:dyDescent="0.2">
      <c r="A1332" s="2"/>
      <c r="B1332" s="9"/>
      <c r="C1332" s="9"/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  <c r="AD1332" s="9"/>
    </row>
    <row r="1333" spans="1:30" x14ac:dyDescent="0.2">
      <c r="A1333" s="2"/>
      <c r="B1333" s="9"/>
      <c r="C1333" s="9"/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  <c r="AD1333" s="9"/>
    </row>
    <row r="1334" spans="1:30" x14ac:dyDescent="0.2">
      <c r="A1334" s="2"/>
      <c r="B1334" s="9"/>
      <c r="C1334" s="9"/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  <c r="AD1334" s="9"/>
    </row>
    <row r="1335" spans="1:30" x14ac:dyDescent="0.2">
      <c r="A1335" s="2"/>
      <c r="B1335" s="9"/>
      <c r="C1335" s="9"/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  <c r="AD1335" s="9"/>
    </row>
    <row r="1336" spans="1:30" x14ac:dyDescent="0.2">
      <c r="A1336" s="2"/>
      <c r="B1336" s="9"/>
      <c r="C1336" s="9"/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  <c r="AD1336" s="9"/>
    </row>
    <row r="1337" spans="1:30" x14ac:dyDescent="0.2">
      <c r="A1337" s="2"/>
      <c r="B1337" s="9"/>
      <c r="C1337" s="9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  <c r="AD1337" s="9"/>
    </row>
    <row r="1338" spans="1:30" x14ac:dyDescent="0.2">
      <c r="A1338" s="2"/>
      <c r="B1338" s="9"/>
      <c r="C1338" s="9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  <c r="AD1338" s="9"/>
    </row>
    <row r="1339" spans="1:30" x14ac:dyDescent="0.2">
      <c r="A1339" s="2"/>
      <c r="B1339" s="9"/>
      <c r="C1339" s="9"/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  <c r="AD1339" s="9"/>
    </row>
    <row r="1340" spans="1:30" x14ac:dyDescent="0.2">
      <c r="A1340" s="2"/>
      <c r="B1340" s="9"/>
      <c r="C1340" s="9"/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D1340" s="9"/>
    </row>
    <row r="1341" spans="1:30" x14ac:dyDescent="0.2">
      <c r="A1341" s="2"/>
      <c r="B1341" s="9"/>
      <c r="C1341" s="9"/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  <c r="AD1341" s="9"/>
    </row>
    <row r="1342" spans="1:30" x14ac:dyDescent="0.2">
      <c r="A1342" s="2"/>
      <c r="B1342" s="9"/>
      <c r="C1342" s="9"/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  <c r="AD1342" s="9"/>
    </row>
    <row r="1343" spans="1:30" x14ac:dyDescent="0.2">
      <c r="A1343" s="2"/>
      <c r="B1343" s="9"/>
      <c r="C1343" s="9"/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  <c r="AD1343" s="9"/>
    </row>
    <row r="1344" spans="1:30" x14ac:dyDescent="0.2">
      <c r="A1344" s="2"/>
      <c r="B1344" s="9"/>
      <c r="C1344" s="9"/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  <c r="AD1344" s="9"/>
    </row>
    <row r="1345" spans="1:30" x14ac:dyDescent="0.2">
      <c r="A1345" s="2"/>
      <c r="B1345" s="9"/>
      <c r="C1345" s="9"/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  <c r="AD1345" s="9"/>
    </row>
    <row r="1346" spans="1:30" x14ac:dyDescent="0.2">
      <c r="A1346" s="2"/>
      <c r="B1346" s="9"/>
      <c r="C1346" s="9"/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  <c r="AD1346" s="9"/>
    </row>
    <row r="1347" spans="1:30" x14ac:dyDescent="0.2">
      <c r="A1347" s="2"/>
      <c r="B1347" s="9"/>
      <c r="C1347" s="9"/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  <c r="AD1347" s="9"/>
    </row>
    <row r="1348" spans="1:30" x14ac:dyDescent="0.2">
      <c r="A1348" s="2"/>
      <c r="B1348" s="9"/>
      <c r="C1348" s="9"/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  <c r="AD1348" s="9"/>
    </row>
    <row r="1349" spans="1:30" x14ac:dyDescent="0.2">
      <c r="A1349" s="2"/>
      <c r="B1349" s="9"/>
      <c r="C1349" s="9"/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  <c r="AD1349" s="9"/>
    </row>
    <row r="1350" spans="1:30" x14ac:dyDescent="0.2">
      <c r="A1350" s="2"/>
      <c r="B1350" s="9"/>
      <c r="C1350" s="9"/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  <c r="AD1350" s="9"/>
    </row>
    <row r="1351" spans="1:30" x14ac:dyDescent="0.2">
      <c r="A1351" s="2"/>
      <c r="B1351" s="9"/>
      <c r="C1351" s="9"/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  <c r="AD1351" s="9"/>
    </row>
    <row r="1352" spans="1:30" x14ac:dyDescent="0.2">
      <c r="A1352" s="2"/>
      <c r="B1352" s="9"/>
      <c r="C1352" s="9"/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  <c r="AD1352" s="9"/>
    </row>
    <row r="1353" spans="1:30" x14ac:dyDescent="0.2">
      <c r="A1353" s="2"/>
      <c r="B1353" s="9"/>
      <c r="C1353" s="9"/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  <c r="AD1353" s="9"/>
    </row>
    <row r="1354" spans="1:30" x14ac:dyDescent="0.2">
      <c r="A1354" s="2"/>
      <c r="B1354" s="9"/>
      <c r="C1354" s="9"/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  <c r="AD1354" s="9"/>
    </row>
    <row r="1355" spans="1:30" x14ac:dyDescent="0.2">
      <c r="A1355" s="2"/>
      <c r="B1355" s="9"/>
      <c r="C1355" s="9"/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  <c r="AD1355" s="9"/>
    </row>
    <row r="1356" spans="1:30" x14ac:dyDescent="0.2">
      <c r="A1356" s="2"/>
      <c r="B1356" s="9"/>
      <c r="C1356" s="9"/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D1356" s="9"/>
    </row>
    <row r="1357" spans="1:30" x14ac:dyDescent="0.2">
      <c r="A1357" s="2"/>
      <c r="B1357" s="9"/>
      <c r="C1357" s="9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  <c r="AD1357" s="9"/>
    </row>
    <row r="1358" spans="1:30" x14ac:dyDescent="0.2">
      <c r="A1358" s="2"/>
      <c r="B1358" s="9"/>
      <c r="C1358" s="9"/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  <c r="AD1358" s="9"/>
    </row>
    <row r="1359" spans="1:30" x14ac:dyDescent="0.2">
      <c r="A1359" s="2"/>
      <c r="B1359" s="9"/>
      <c r="C1359" s="9"/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  <c r="AD1359" s="9"/>
    </row>
    <row r="1360" spans="1:30" x14ac:dyDescent="0.2">
      <c r="A1360" s="2"/>
      <c r="B1360" s="9"/>
      <c r="C1360" s="9"/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D1360" s="9"/>
    </row>
    <row r="1361" spans="1:30" x14ac:dyDescent="0.2">
      <c r="A1361" s="2"/>
      <c r="B1361" s="9"/>
      <c r="C1361" s="9"/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AD1361" s="9"/>
    </row>
    <row r="1362" spans="1:30" x14ac:dyDescent="0.2">
      <c r="A1362" s="2"/>
      <c r="B1362" s="9"/>
      <c r="C1362" s="9"/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AD1362" s="9"/>
    </row>
    <row r="1363" spans="1:30" x14ac:dyDescent="0.2">
      <c r="A1363" s="2"/>
      <c r="B1363" s="9"/>
      <c r="C1363" s="9"/>
      <c r="D1363" s="9"/>
      <c r="E1363" s="9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AD1363" s="9"/>
    </row>
    <row r="1364" spans="1:30" x14ac:dyDescent="0.2">
      <c r="A1364" s="2"/>
      <c r="B1364" s="9"/>
      <c r="C1364" s="9"/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  <c r="AD1364" s="9"/>
    </row>
    <row r="1365" spans="1:30" x14ac:dyDescent="0.2">
      <c r="A1365" s="2"/>
      <c r="B1365" s="9"/>
      <c r="C1365" s="9"/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  <c r="AD1365" s="9"/>
    </row>
    <row r="1366" spans="1:30" x14ac:dyDescent="0.2">
      <c r="A1366" s="2"/>
      <c r="B1366" s="9"/>
      <c r="C1366" s="9"/>
      <c r="D1366" s="9"/>
      <c r="E1366" s="9"/>
      <c r="F1366" s="9"/>
      <c r="G1366" s="9"/>
      <c r="H1366" s="9"/>
      <c r="I1366" s="9"/>
      <c r="J1366" s="9"/>
      <c r="K1366" s="9"/>
      <c r="L1366" s="9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  <c r="AD1366" s="9"/>
    </row>
    <row r="1367" spans="1:30" x14ac:dyDescent="0.2">
      <c r="A1367" s="2"/>
      <c r="B1367" s="9"/>
      <c r="C1367" s="9"/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  <c r="AD1367" s="9"/>
    </row>
    <row r="1368" spans="1:30" x14ac:dyDescent="0.2">
      <c r="A1368" s="2"/>
      <c r="B1368" s="9"/>
      <c r="C1368" s="9"/>
      <c r="D1368" s="9"/>
      <c r="E1368" s="9"/>
      <c r="F1368" s="9"/>
      <c r="G1368" s="9"/>
      <c r="H1368" s="9"/>
      <c r="I1368" s="9"/>
      <c r="J1368" s="9"/>
      <c r="K1368" s="9"/>
      <c r="L1368" s="9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  <c r="AD1368" s="9"/>
    </row>
    <row r="1369" spans="1:30" x14ac:dyDescent="0.2">
      <c r="A1369" s="2"/>
      <c r="B1369" s="9"/>
      <c r="C1369" s="9"/>
      <c r="D1369" s="9"/>
      <c r="E1369" s="9"/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  <c r="AD1369" s="9"/>
    </row>
    <row r="1370" spans="1:30" x14ac:dyDescent="0.2">
      <c r="A1370" s="2"/>
      <c r="B1370" s="9"/>
      <c r="C1370" s="9"/>
      <c r="D1370" s="9"/>
      <c r="E1370" s="9"/>
      <c r="F1370" s="9"/>
      <c r="G1370" s="9"/>
      <c r="H1370" s="9"/>
      <c r="I1370" s="9"/>
      <c r="J1370" s="9"/>
      <c r="K1370" s="9"/>
      <c r="L1370" s="9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  <c r="AD1370" s="9"/>
    </row>
    <row r="1371" spans="1:30" x14ac:dyDescent="0.2">
      <c r="A1371" s="2"/>
      <c r="B1371" s="9"/>
      <c r="C1371" s="9"/>
      <c r="D1371" s="9"/>
      <c r="E1371" s="9"/>
      <c r="F1371" s="9"/>
      <c r="G1371" s="9"/>
      <c r="H1371" s="9"/>
      <c r="I1371" s="9"/>
      <c r="J1371" s="9"/>
      <c r="K1371" s="9"/>
      <c r="L1371" s="9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  <c r="AD1371" s="9"/>
    </row>
    <row r="1372" spans="1:30" x14ac:dyDescent="0.2">
      <c r="A1372" s="2"/>
      <c r="B1372" s="9"/>
      <c r="C1372" s="9"/>
      <c r="D1372" s="9"/>
      <c r="E1372" s="9"/>
      <c r="F1372" s="9"/>
      <c r="G1372" s="9"/>
      <c r="H1372" s="9"/>
      <c r="I1372" s="9"/>
      <c r="J1372" s="9"/>
      <c r="K1372" s="9"/>
      <c r="L1372" s="9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  <c r="AD1372" s="9"/>
    </row>
    <row r="1373" spans="1:30" x14ac:dyDescent="0.2">
      <c r="A1373" s="2"/>
      <c r="B1373" s="9"/>
      <c r="C1373" s="9"/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  <c r="AD1373" s="9"/>
    </row>
    <row r="1374" spans="1:30" x14ac:dyDescent="0.2">
      <c r="A1374" s="2"/>
      <c r="B1374" s="9"/>
      <c r="C1374" s="9"/>
      <c r="D1374" s="9"/>
      <c r="E1374" s="9"/>
      <c r="F1374" s="9"/>
      <c r="G1374" s="9"/>
      <c r="H1374" s="9"/>
      <c r="I1374" s="9"/>
      <c r="J1374" s="9"/>
      <c r="K1374" s="9"/>
      <c r="L1374" s="9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  <c r="AD1374" s="9"/>
    </row>
    <row r="1375" spans="1:30" x14ac:dyDescent="0.2">
      <c r="A1375" s="2"/>
      <c r="B1375" s="9"/>
      <c r="C1375" s="9"/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  <c r="AD1375" s="9"/>
    </row>
    <row r="1376" spans="1:30" x14ac:dyDescent="0.2">
      <c r="A1376" s="2"/>
      <c r="B1376" s="9"/>
      <c r="C1376" s="9"/>
      <c r="D1376" s="9"/>
      <c r="E1376" s="9"/>
      <c r="F1376" s="9"/>
      <c r="G1376" s="9"/>
      <c r="H1376" s="9"/>
      <c r="I1376" s="9"/>
      <c r="J1376" s="9"/>
      <c r="K1376" s="9"/>
      <c r="L1376" s="9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  <c r="AD1376" s="9"/>
    </row>
    <row r="1377" spans="1:30" x14ac:dyDescent="0.2">
      <c r="A1377" s="2"/>
      <c r="B1377" s="9"/>
      <c r="C1377" s="9"/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  <c r="AD1377" s="9"/>
    </row>
    <row r="1378" spans="1:30" x14ac:dyDescent="0.2">
      <c r="A1378" s="2"/>
      <c r="B1378" s="9"/>
      <c r="C1378" s="9"/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  <c r="AD1378" s="9"/>
    </row>
    <row r="1379" spans="1:30" x14ac:dyDescent="0.2">
      <c r="A1379" s="2"/>
      <c r="B1379" s="9"/>
      <c r="C1379" s="9"/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  <c r="AD1379" s="9"/>
    </row>
    <row r="1380" spans="1:30" x14ac:dyDescent="0.2">
      <c r="A1380" s="2"/>
      <c r="B1380" s="9"/>
      <c r="C1380" s="9"/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D1380" s="9"/>
    </row>
    <row r="1381" spans="1:30" x14ac:dyDescent="0.2">
      <c r="A1381" s="2"/>
      <c r="B1381" s="9"/>
      <c r="C1381" s="9"/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  <c r="AD1381" s="9"/>
    </row>
    <row r="1382" spans="1:30" x14ac:dyDescent="0.2">
      <c r="A1382" s="2"/>
      <c r="B1382" s="9"/>
      <c r="C1382" s="9"/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  <c r="AD1382" s="9"/>
    </row>
    <row r="1383" spans="1:30" x14ac:dyDescent="0.2">
      <c r="A1383" s="2"/>
      <c r="B1383" s="9"/>
      <c r="C1383" s="9"/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  <c r="AD1383" s="9"/>
    </row>
    <row r="1384" spans="1:30" x14ac:dyDescent="0.2">
      <c r="A1384" s="2"/>
      <c r="B1384" s="9"/>
      <c r="C1384" s="9"/>
      <c r="D1384" s="9"/>
      <c r="E1384" s="9"/>
      <c r="F1384" s="9"/>
      <c r="G1384" s="9"/>
      <c r="H1384" s="9"/>
      <c r="I1384" s="9"/>
      <c r="J1384" s="9"/>
      <c r="K1384" s="9"/>
      <c r="L1384" s="9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  <c r="AD1384" s="9"/>
    </row>
    <row r="1385" spans="1:30" x14ac:dyDescent="0.2">
      <c r="A1385" s="2"/>
      <c r="B1385" s="9"/>
      <c r="C1385" s="9"/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  <c r="AD1385" s="9"/>
    </row>
    <row r="1386" spans="1:30" x14ac:dyDescent="0.2">
      <c r="A1386" s="2"/>
      <c r="B1386" s="9"/>
      <c r="C1386" s="9"/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  <c r="AD1386" s="9"/>
    </row>
    <row r="1387" spans="1:30" x14ac:dyDescent="0.2">
      <c r="A1387" s="2"/>
      <c r="B1387" s="9"/>
      <c r="C1387" s="9"/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  <c r="AD1387" s="9"/>
    </row>
    <row r="1388" spans="1:30" x14ac:dyDescent="0.2">
      <c r="A1388" s="2"/>
      <c r="B1388" s="9"/>
      <c r="C1388" s="9"/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  <c r="AD1388" s="9"/>
    </row>
    <row r="1389" spans="1:30" x14ac:dyDescent="0.2">
      <c r="A1389" s="2"/>
      <c r="B1389" s="9"/>
      <c r="C1389" s="9"/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  <c r="AD1389" s="9"/>
    </row>
    <row r="1390" spans="1:30" x14ac:dyDescent="0.2">
      <c r="A1390" s="2"/>
      <c r="B1390" s="9"/>
      <c r="C1390" s="9"/>
      <c r="D1390" s="9"/>
      <c r="E1390" s="9"/>
      <c r="F1390" s="9"/>
      <c r="G1390" s="9"/>
      <c r="H1390" s="9"/>
      <c r="I1390" s="9"/>
      <c r="J1390" s="9"/>
      <c r="K1390" s="9"/>
      <c r="L1390" s="9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  <c r="AD1390" s="9"/>
    </row>
    <row r="1391" spans="1:30" x14ac:dyDescent="0.2">
      <c r="A1391" s="2"/>
      <c r="B1391" s="9"/>
      <c r="C1391" s="9"/>
      <c r="D1391" s="9"/>
      <c r="E1391" s="9"/>
      <c r="F1391" s="9"/>
      <c r="G1391" s="9"/>
      <c r="H1391" s="9"/>
      <c r="I1391" s="9"/>
      <c r="J1391" s="9"/>
      <c r="K1391" s="9"/>
      <c r="L1391" s="9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  <c r="AD1391" s="9"/>
    </row>
    <row r="1392" spans="1:30" x14ac:dyDescent="0.2">
      <c r="A1392" s="2"/>
      <c r="B1392" s="9"/>
      <c r="C1392" s="9"/>
      <c r="D1392" s="9"/>
      <c r="E1392" s="9"/>
      <c r="F1392" s="9"/>
      <c r="G1392" s="9"/>
      <c r="H1392" s="9"/>
      <c r="I1392" s="9"/>
      <c r="J1392" s="9"/>
      <c r="K1392" s="9"/>
      <c r="L1392" s="9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  <c r="AD1392" s="9"/>
    </row>
    <row r="1393" spans="1:30" x14ac:dyDescent="0.2">
      <c r="A1393" s="2"/>
      <c r="B1393" s="9"/>
      <c r="C1393" s="9"/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  <c r="AD1393" s="9"/>
    </row>
    <row r="1394" spans="1:30" x14ac:dyDescent="0.2">
      <c r="A1394" s="2"/>
      <c r="B1394" s="9"/>
      <c r="C1394" s="9"/>
      <c r="D1394" s="9"/>
      <c r="E1394" s="9"/>
      <c r="F1394" s="9"/>
      <c r="G1394" s="9"/>
      <c r="H1394" s="9"/>
      <c r="I1394" s="9"/>
      <c r="J1394" s="9"/>
      <c r="K1394" s="9"/>
      <c r="L1394" s="9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  <c r="AD1394" s="9"/>
    </row>
    <row r="1395" spans="1:30" x14ac:dyDescent="0.2">
      <c r="A1395" s="2"/>
      <c r="B1395" s="9"/>
      <c r="C1395" s="9"/>
      <c r="D1395" s="9"/>
      <c r="E1395" s="9"/>
      <c r="F1395" s="9"/>
      <c r="G1395" s="9"/>
      <c r="H1395" s="9"/>
      <c r="I1395" s="9"/>
      <c r="J1395" s="9"/>
      <c r="K1395" s="9"/>
      <c r="L1395" s="9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  <c r="AD1395" s="9"/>
    </row>
    <row r="1396" spans="1:30" x14ac:dyDescent="0.2">
      <c r="A1396" s="2"/>
      <c r="B1396" s="9"/>
      <c r="C1396" s="9"/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  <c r="AD1396" s="9"/>
    </row>
    <row r="1397" spans="1:30" x14ac:dyDescent="0.2">
      <c r="A1397" s="2"/>
      <c r="B1397" s="9"/>
      <c r="C1397" s="9"/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  <c r="AD1397" s="9"/>
    </row>
    <row r="1398" spans="1:30" x14ac:dyDescent="0.2">
      <c r="A1398" s="2"/>
      <c r="B1398" s="9"/>
      <c r="C1398" s="9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  <c r="AD1398" s="9"/>
    </row>
    <row r="1399" spans="1:30" x14ac:dyDescent="0.2">
      <c r="A1399" s="2"/>
      <c r="B1399" s="9"/>
      <c r="C1399" s="9"/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  <c r="AD1399" s="9"/>
    </row>
    <row r="1400" spans="1:30" x14ac:dyDescent="0.2">
      <c r="A1400" s="2"/>
      <c r="B1400" s="9"/>
      <c r="C1400" s="9"/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  <c r="AD1400" s="9"/>
    </row>
    <row r="1401" spans="1:30" x14ac:dyDescent="0.2">
      <c r="A1401" s="2"/>
      <c r="B1401" s="9"/>
      <c r="C1401" s="9"/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  <c r="AD1401" s="9"/>
    </row>
    <row r="1402" spans="1:30" x14ac:dyDescent="0.2">
      <c r="A1402" s="2"/>
      <c r="B1402" s="9"/>
      <c r="C1402" s="9"/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  <c r="AD1402" s="9"/>
    </row>
    <row r="1403" spans="1:30" x14ac:dyDescent="0.2">
      <c r="A1403" s="2"/>
      <c r="B1403" s="9"/>
      <c r="C1403" s="9"/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  <c r="AD1403" s="9"/>
    </row>
    <row r="1404" spans="1:30" x14ac:dyDescent="0.2">
      <c r="A1404" s="2"/>
      <c r="B1404" s="9"/>
      <c r="C1404" s="9"/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  <c r="AD1404" s="9"/>
    </row>
    <row r="1405" spans="1:30" x14ac:dyDescent="0.2">
      <c r="A1405" s="2"/>
      <c r="B1405" s="9"/>
      <c r="C1405" s="9"/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  <c r="AD1405" s="9"/>
    </row>
    <row r="1406" spans="1:30" x14ac:dyDescent="0.2">
      <c r="A1406" s="2"/>
      <c r="B1406" s="9"/>
      <c r="C1406" s="9"/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  <c r="AD1406" s="9"/>
    </row>
    <row r="1407" spans="1:30" x14ac:dyDescent="0.2">
      <c r="A1407" s="2"/>
      <c r="B1407" s="9"/>
      <c r="C1407" s="9"/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  <c r="AD1407" s="9"/>
    </row>
    <row r="1408" spans="1:30" x14ac:dyDescent="0.2">
      <c r="A1408" s="2"/>
      <c r="B1408" s="9"/>
      <c r="C1408" s="9"/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  <c r="AD1408" s="9"/>
    </row>
    <row r="1409" spans="1:30" x14ac:dyDescent="0.2">
      <c r="A1409" s="2"/>
      <c r="B1409" s="9"/>
      <c r="C1409" s="9"/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  <c r="AD1409" s="9"/>
    </row>
    <row r="1410" spans="1:30" x14ac:dyDescent="0.2">
      <c r="A1410" s="2"/>
      <c r="B1410" s="9"/>
      <c r="C1410" s="9"/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  <c r="AD1410" s="9"/>
    </row>
    <row r="1411" spans="1:30" x14ac:dyDescent="0.2">
      <c r="A1411" s="2"/>
      <c r="B1411" s="9"/>
      <c r="C1411" s="9"/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  <c r="AD1411" s="9"/>
    </row>
    <row r="1412" spans="1:30" x14ac:dyDescent="0.2">
      <c r="A1412" s="2"/>
      <c r="B1412" s="9"/>
      <c r="C1412" s="9"/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  <c r="AD1412" s="9"/>
    </row>
    <row r="1413" spans="1:30" x14ac:dyDescent="0.2">
      <c r="A1413" s="2"/>
      <c r="B1413" s="9"/>
      <c r="C1413" s="9"/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  <c r="AD1413" s="9"/>
    </row>
    <row r="1414" spans="1:30" x14ac:dyDescent="0.2">
      <c r="A1414" s="2"/>
      <c r="B1414" s="9"/>
      <c r="C1414" s="9"/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  <c r="AD1414" s="9"/>
    </row>
    <row r="1415" spans="1:30" x14ac:dyDescent="0.2">
      <c r="A1415" s="2"/>
      <c r="B1415" s="9"/>
      <c r="C1415" s="9"/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  <c r="AD1415" s="9"/>
    </row>
    <row r="1416" spans="1:30" x14ac:dyDescent="0.2">
      <c r="A1416" s="2"/>
      <c r="B1416" s="9"/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  <c r="AD1416" s="9"/>
    </row>
    <row r="1417" spans="1:30" x14ac:dyDescent="0.2">
      <c r="A1417" s="2"/>
      <c r="B1417" s="9"/>
      <c r="C1417" s="9"/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  <c r="AD1417" s="9"/>
    </row>
    <row r="1418" spans="1:30" x14ac:dyDescent="0.2">
      <c r="A1418" s="2"/>
      <c r="B1418" s="9"/>
      <c r="C1418" s="9"/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  <c r="AD1418" s="9"/>
    </row>
    <row r="1419" spans="1:30" x14ac:dyDescent="0.2">
      <c r="A1419" s="2"/>
      <c r="B1419" s="9"/>
      <c r="C1419" s="9"/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  <c r="AD1419" s="9"/>
    </row>
    <row r="1420" spans="1:30" x14ac:dyDescent="0.2">
      <c r="A1420" s="2"/>
      <c r="B1420" s="9"/>
      <c r="C1420" s="9"/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  <c r="AD1420" s="9"/>
    </row>
    <row r="1421" spans="1:30" x14ac:dyDescent="0.2">
      <c r="A1421" s="2"/>
      <c r="B1421" s="9"/>
      <c r="C1421" s="9"/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  <c r="AD1421" s="9"/>
    </row>
    <row r="1422" spans="1:30" x14ac:dyDescent="0.2">
      <c r="A1422" s="2"/>
      <c r="B1422" s="9"/>
      <c r="C1422" s="9"/>
      <c r="D1422" s="9"/>
      <c r="E1422" s="9"/>
      <c r="F1422" s="9"/>
      <c r="G1422" s="9"/>
      <c r="H1422" s="9"/>
      <c r="I1422" s="9"/>
      <c r="J1422" s="9"/>
      <c r="K1422" s="9"/>
      <c r="L1422" s="9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  <c r="AD1422" s="9"/>
    </row>
    <row r="1423" spans="1:30" x14ac:dyDescent="0.2">
      <c r="A1423" s="2"/>
      <c r="B1423" s="9"/>
      <c r="C1423" s="9"/>
      <c r="D1423" s="9"/>
      <c r="E1423" s="9"/>
      <c r="F1423" s="9"/>
      <c r="G1423" s="9"/>
      <c r="H1423" s="9"/>
      <c r="I1423" s="9"/>
      <c r="J1423" s="9"/>
      <c r="K1423" s="9"/>
      <c r="L1423" s="9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  <c r="AD1423" s="9"/>
    </row>
    <row r="1424" spans="1:30" x14ac:dyDescent="0.2">
      <c r="A1424" s="2"/>
      <c r="B1424" s="9"/>
      <c r="C1424" s="9"/>
      <c r="D1424" s="9"/>
      <c r="E1424" s="9"/>
      <c r="F1424" s="9"/>
      <c r="G1424" s="9"/>
      <c r="H1424" s="9"/>
      <c r="I1424" s="9"/>
      <c r="J1424" s="9"/>
      <c r="K1424" s="9"/>
      <c r="L1424" s="9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  <c r="AD1424" s="9"/>
    </row>
    <row r="1425" spans="1:30" x14ac:dyDescent="0.2">
      <c r="A1425" s="2"/>
      <c r="B1425" s="9"/>
      <c r="C1425" s="9"/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  <c r="AD1425" s="9"/>
    </row>
    <row r="1426" spans="1:30" x14ac:dyDescent="0.2">
      <c r="A1426" s="2"/>
      <c r="B1426" s="9"/>
      <c r="C1426" s="9"/>
      <c r="D1426" s="9"/>
      <c r="E1426" s="9"/>
      <c r="F1426" s="9"/>
      <c r="G1426" s="9"/>
      <c r="H1426" s="9"/>
      <c r="I1426" s="9"/>
      <c r="J1426" s="9"/>
      <c r="K1426" s="9"/>
      <c r="L1426" s="9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  <c r="AD1426" s="9"/>
    </row>
    <row r="1427" spans="1:30" x14ac:dyDescent="0.2">
      <c r="A1427" s="2"/>
      <c r="B1427" s="9"/>
      <c r="C1427" s="9"/>
      <c r="D1427" s="9"/>
      <c r="E1427" s="9"/>
      <c r="F1427" s="9"/>
      <c r="G1427" s="9"/>
      <c r="H1427" s="9"/>
      <c r="I1427" s="9"/>
      <c r="J1427" s="9"/>
      <c r="K1427" s="9"/>
      <c r="L1427" s="9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  <c r="AD1427" s="9"/>
    </row>
    <row r="1428" spans="1:30" x14ac:dyDescent="0.2">
      <c r="A1428" s="2"/>
      <c r="B1428" s="9"/>
      <c r="C1428" s="9"/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  <c r="AD1428" s="9"/>
    </row>
    <row r="1429" spans="1:30" x14ac:dyDescent="0.2">
      <c r="A1429" s="2"/>
      <c r="B1429" s="9"/>
      <c r="C1429" s="9"/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  <c r="AD1429" s="9"/>
    </row>
    <row r="1430" spans="1:30" x14ac:dyDescent="0.2">
      <c r="A1430" s="2"/>
      <c r="B1430" s="9"/>
      <c r="C1430" s="9"/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  <c r="AD1430" s="9"/>
    </row>
    <row r="1431" spans="1:30" x14ac:dyDescent="0.2">
      <c r="A1431" s="2"/>
      <c r="B1431" s="9"/>
      <c r="C1431" s="9"/>
      <c r="D1431" s="9"/>
      <c r="E1431" s="9"/>
      <c r="F1431" s="9"/>
      <c r="G1431" s="9"/>
      <c r="H1431" s="9"/>
      <c r="I1431" s="9"/>
      <c r="J1431" s="9"/>
      <c r="K1431" s="9"/>
      <c r="L1431" s="9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9"/>
      <c r="AD1431" s="9"/>
    </row>
    <row r="1432" spans="1:30" x14ac:dyDescent="0.2">
      <c r="A1432" s="2"/>
      <c r="B1432" s="9"/>
      <c r="C1432" s="9"/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9"/>
      <c r="AD1432" s="9"/>
    </row>
    <row r="1433" spans="1:30" x14ac:dyDescent="0.2">
      <c r="A1433" s="2"/>
      <c r="B1433" s="9"/>
      <c r="C1433" s="9"/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9"/>
      <c r="AD1433" s="9"/>
    </row>
    <row r="1434" spans="1:30" x14ac:dyDescent="0.2">
      <c r="A1434" s="2"/>
      <c r="B1434" s="9"/>
      <c r="C1434" s="9"/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9"/>
      <c r="AD1434" s="9"/>
    </row>
    <row r="1435" spans="1:30" x14ac:dyDescent="0.2">
      <c r="A1435" s="2"/>
      <c r="B1435" s="9"/>
      <c r="C1435" s="9"/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9"/>
      <c r="AD1435" s="9"/>
    </row>
    <row r="1436" spans="1:30" x14ac:dyDescent="0.2">
      <c r="A1436" s="2"/>
      <c r="B1436" s="9"/>
      <c r="C1436" s="9"/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9"/>
      <c r="AD1436" s="9"/>
    </row>
    <row r="1437" spans="1:30" x14ac:dyDescent="0.2">
      <c r="A1437" s="2"/>
      <c r="B1437" s="9"/>
      <c r="C1437" s="9"/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9"/>
      <c r="AD1437" s="9"/>
    </row>
    <row r="1438" spans="1:30" x14ac:dyDescent="0.2">
      <c r="A1438" s="2"/>
      <c r="B1438" s="9"/>
      <c r="C1438" s="9"/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9"/>
      <c r="AD1438" s="9"/>
    </row>
    <row r="1439" spans="1:30" x14ac:dyDescent="0.2">
      <c r="A1439" s="2"/>
      <c r="B1439" s="9"/>
      <c r="C1439" s="9"/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9"/>
      <c r="AD1439" s="9"/>
    </row>
    <row r="1440" spans="1:30" x14ac:dyDescent="0.2">
      <c r="A1440" s="2"/>
      <c r="B1440" s="9"/>
      <c r="C1440" s="9"/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9"/>
      <c r="AD1440" s="9"/>
    </row>
    <row r="1441" spans="1:30" x14ac:dyDescent="0.2">
      <c r="A1441" s="2"/>
      <c r="B1441" s="9"/>
      <c r="C1441" s="9"/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9"/>
      <c r="AD1441" s="9"/>
    </row>
    <row r="1442" spans="1:30" x14ac:dyDescent="0.2">
      <c r="A1442" s="2"/>
      <c r="B1442" s="9"/>
      <c r="C1442" s="9"/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9"/>
      <c r="AD1442" s="9"/>
    </row>
    <row r="1443" spans="1:30" x14ac:dyDescent="0.2">
      <c r="A1443" s="2"/>
      <c r="B1443" s="9"/>
      <c r="C1443" s="9"/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9"/>
      <c r="AD1443" s="9"/>
    </row>
    <row r="1444" spans="1:30" x14ac:dyDescent="0.2">
      <c r="A1444" s="2"/>
      <c r="B1444" s="9"/>
      <c r="C1444" s="9"/>
      <c r="D1444" s="9"/>
      <c r="E1444" s="9"/>
      <c r="F1444" s="9"/>
      <c r="G1444" s="9"/>
      <c r="H1444" s="9"/>
      <c r="I1444" s="9"/>
      <c r="J1444" s="9"/>
      <c r="K1444" s="9"/>
      <c r="L1444" s="9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9"/>
      <c r="AD1444" s="9"/>
    </row>
    <row r="1445" spans="1:30" x14ac:dyDescent="0.2">
      <c r="A1445" s="2"/>
      <c r="B1445" s="9"/>
      <c r="C1445" s="9"/>
      <c r="D1445" s="9"/>
      <c r="E1445" s="9"/>
      <c r="F1445" s="9"/>
      <c r="G1445" s="9"/>
      <c r="H1445" s="9"/>
      <c r="I1445" s="9"/>
      <c r="J1445" s="9"/>
      <c r="K1445" s="9"/>
      <c r="L1445" s="9"/>
      <c r="M1445" s="9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9"/>
      <c r="AD1445" s="9"/>
    </row>
    <row r="1446" spans="1:30" x14ac:dyDescent="0.2">
      <c r="A1446" s="2"/>
      <c r="B1446" s="9"/>
      <c r="C1446" s="9"/>
      <c r="D1446" s="9"/>
      <c r="E1446" s="9"/>
      <c r="F1446" s="9"/>
      <c r="G1446" s="9"/>
      <c r="H1446" s="9"/>
      <c r="I1446" s="9"/>
      <c r="J1446" s="9"/>
      <c r="K1446" s="9"/>
      <c r="L1446" s="9"/>
      <c r="M1446" s="9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9"/>
      <c r="AD1446" s="9"/>
    </row>
    <row r="1447" spans="1:30" x14ac:dyDescent="0.2">
      <c r="A1447" s="2"/>
      <c r="B1447" s="9"/>
      <c r="C1447" s="9"/>
      <c r="D1447" s="9"/>
      <c r="E1447" s="9"/>
      <c r="F1447" s="9"/>
      <c r="G1447" s="9"/>
      <c r="H1447" s="9"/>
      <c r="I1447" s="9"/>
      <c r="J1447" s="9"/>
      <c r="K1447" s="9"/>
      <c r="L1447" s="9"/>
      <c r="M1447" s="9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9"/>
      <c r="AD1447" s="9"/>
    </row>
    <row r="1448" spans="1:30" x14ac:dyDescent="0.2">
      <c r="A1448" s="2"/>
      <c r="B1448" s="9"/>
      <c r="C1448" s="9"/>
      <c r="D1448" s="9"/>
      <c r="E1448" s="9"/>
      <c r="F1448" s="9"/>
      <c r="G1448" s="9"/>
      <c r="H1448" s="9"/>
      <c r="I1448" s="9"/>
      <c r="J1448" s="9"/>
      <c r="K1448" s="9"/>
      <c r="L1448" s="9"/>
      <c r="M1448" s="9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9"/>
      <c r="AD1448" s="9"/>
    </row>
    <row r="1449" spans="1:30" x14ac:dyDescent="0.2">
      <c r="A1449" s="2"/>
      <c r="B1449" s="9"/>
      <c r="C1449" s="9"/>
      <c r="D1449" s="9"/>
      <c r="E1449" s="9"/>
      <c r="F1449" s="9"/>
      <c r="G1449" s="9"/>
      <c r="H1449" s="9"/>
      <c r="I1449" s="9"/>
      <c r="J1449" s="9"/>
      <c r="K1449" s="9"/>
      <c r="L1449" s="9"/>
      <c r="M1449" s="9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9"/>
      <c r="AD1449" s="9"/>
    </row>
    <row r="1450" spans="1:30" x14ac:dyDescent="0.2">
      <c r="A1450" s="2"/>
      <c r="B1450" s="9"/>
      <c r="C1450" s="9"/>
      <c r="D1450" s="9"/>
      <c r="E1450" s="9"/>
      <c r="F1450" s="9"/>
      <c r="G1450" s="9"/>
      <c r="H1450" s="9"/>
      <c r="I1450" s="9"/>
      <c r="J1450" s="9"/>
      <c r="K1450" s="9"/>
      <c r="L1450" s="9"/>
      <c r="M1450" s="9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9"/>
      <c r="AD1450" s="9"/>
    </row>
    <row r="1451" spans="1:30" x14ac:dyDescent="0.2">
      <c r="A1451" s="2"/>
      <c r="B1451" s="9"/>
      <c r="C1451" s="9"/>
      <c r="D1451" s="9"/>
      <c r="E1451" s="9"/>
      <c r="F1451" s="9"/>
      <c r="G1451" s="9"/>
      <c r="H1451" s="9"/>
      <c r="I1451" s="9"/>
      <c r="J1451" s="9"/>
      <c r="K1451" s="9"/>
      <c r="L1451" s="9"/>
      <c r="M1451" s="9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D1451" s="9"/>
    </row>
    <row r="1452" spans="1:30" x14ac:dyDescent="0.2">
      <c r="A1452" s="2"/>
      <c r="B1452" s="9"/>
      <c r="C1452" s="9"/>
      <c r="D1452" s="9"/>
      <c r="E1452" s="9"/>
      <c r="F1452" s="9"/>
      <c r="G1452" s="9"/>
      <c r="H1452" s="9"/>
      <c r="I1452" s="9"/>
      <c r="J1452" s="9"/>
      <c r="K1452" s="9"/>
      <c r="L1452" s="9"/>
      <c r="M1452" s="9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D1452" s="9"/>
    </row>
    <row r="1453" spans="1:30" x14ac:dyDescent="0.2">
      <c r="A1453" s="2"/>
      <c r="B1453" s="9"/>
      <c r="C1453" s="9"/>
      <c r="D1453" s="9"/>
      <c r="E1453" s="9"/>
      <c r="F1453" s="9"/>
      <c r="G1453" s="9"/>
      <c r="H1453" s="9"/>
      <c r="I1453" s="9"/>
      <c r="J1453" s="9"/>
      <c r="K1453" s="9"/>
      <c r="L1453" s="9"/>
      <c r="M1453" s="9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D1453" s="9"/>
    </row>
    <row r="1454" spans="1:30" x14ac:dyDescent="0.2">
      <c r="A1454" s="2"/>
      <c r="B1454" s="9"/>
      <c r="C1454" s="9"/>
      <c r="D1454" s="9"/>
      <c r="E1454" s="9"/>
      <c r="F1454" s="9"/>
      <c r="G1454" s="9"/>
      <c r="H1454" s="9"/>
      <c r="I1454" s="9"/>
      <c r="J1454" s="9"/>
      <c r="K1454" s="9"/>
      <c r="L1454" s="9"/>
      <c r="M1454" s="9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D1454" s="9"/>
    </row>
    <row r="1455" spans="1:30" x14ac:dyDescent="0.2">
      <c r="A1455" s="2"/>
      <c r="B1455" s="9"/>
      <c r="C1455" s="9"/>
      <c r="D1455" s="9"/>
      <c r="E1455" s="9"/>
      <c r="F1455" s="9"/>
      <c r="G1455" s="9"/>
      <c r="H1455" s="9"/>
      <c r="I1455" s="9"/>
      <c r="J1455" s="9"/>
      <c r="K1455" s="9"/>
      <c r="L1455" s="9"/>
      <c r="M1455" s="9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9"/>
      <c r="AD1455" s="9"/>
    </row>
    <row r="1456" spans="1:30" x14ac:dyDescent="0.2">
      <c r="A1456" s="2"/>
      <c r="B1456" s="9"/>
      <c r="C1456" s="9"/>
      <c r="D1456" s="9"/>
      <c r="E1456" s="9"/>
      <c r="F1456" s="9"/>
      <c r="G1456" s="9"/>
      <c r="H1456" s="9"/>
      <c r="I1456" s="9"/>
      <c r="J1456" s="9"/>
      <c r="K1456" s="9"/>
      <c r="L1456" s="9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9"/>
      <c r="AD1456" s="9"/>
    </row>
    <row r="1457" spans="1:30" x14ac:dyDescent="0.2">
      <c r="A1457" s="2"/>
      <c r="B1457" s="9"/>
      <c r="C1457" s="9"/>
      <c r="D1457" s="9"/>
      <c r="E1457" s="9"/>
      <c r="F1457" s="9"/>
      <c r="G1457" s="9"/>
      <c r="H1457" s="9"/>
      <c r="I1457" s="9"/>
      <c r="J1457" s="9"/>
      <c r="K1457" s="9"/>
      <c r="L1457" s="9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9"/>
      <c r="AD1457" s="9"/>
    </row>
    <row r="1458" spans="1:30" x14ac:dyDescent="0.2">
      <c r="A1458" s="2"/>
      <c r="B1458" s="9"/>
      <c r="C1458" s="9"/>
      <c r="D1458" s="9"/>
      <c r="E1458" s="9"/>
      <c r="F1458" s="9"/>
      <c r="G1458" s="9"/>
      <c r="H1458" s="9"/>
      <c r="I1458" s="9"/>
      <c r="J1458" s="9"/>
      <c r="K1458" s="9"/>
      <c r="L1458" s="9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9"/>
      <c r="AD1458" s="9"/>
    </row>
    <row r="1459" spans="1:30" x14ac:dyDescent="0.2">
      <c r="A1459" s="2"/>
      <c r="B1459" s="9"/>
      <c r="C1459" s="9"/>
      <c r="D1459" s="9"/>
      <c r="E1459" s="9"/>
      <c r="F1459" s="9"/>
      <c r="G1459" s="9"/>
      <c r="H1459" s="9"/>
      <c r="I1459" s="9"/>
      <c r="J1459" s="9"/>
      <c r="K1459" s="9"/>
      <c r="L1459" s="9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9"/>
      <c r="AD1459" s="9"/>
    </row>
    <row r="1460" spans="1:30" x14ac:dyDescent="0.2">
      <c r="A1460" s="2"/>
      <c r="B1460" s="9"/>
      <c r="C1460" s="9"/>
      <c r="D1460" s="9"/>
      <c r="E1460" s="9"/>
      <c r="F1460" s="9"/>
      <c r="G1460" s="9"/>
      <c r="H1460" s="9"/>
      <c r="I1460" s="9"/>
      <c r="J1460" s="9"/>
      <c r="K1460" s="9"/>
      <c r="L1460" s="9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9"/>
      <c r="AD1460" s="9"/>
    </row>
    <row r="1461" spans="1:30" x14ac:dyDescent="0.2">
      <c r="A1461" s="2"/>
      <c r="B1461" s="9"/>
      <c r="C1461" s="9"/>
      <c r="D1461" s="9"/>
      <c r="E1461" s="9"/>
      <c r="F1461" s="9"/>
      <c r="G1461" s="9"/>
      <c r="H1461" s="9"/>
      <c r="I1461" s="9"/>
      <c r="J1461" s="9"/>
      <c r="K1461" s="9"/>
      <c r="L1461" s="9"/>
      <c r="M1461" s="9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9"/>
      <c r="AD1461" s="9"/>
    </row>
    <row r="1462" spans="1:30" x14ac:dyDescent="0.2">
      <c r="A1462" s="2"/>
      <c r="B1462" s="9"/>
      <c r="C1462" s="9"/>
      <c r="D1462" s="9"/>
      <c r="E1462" s="9"/>
      <c r="F1462" s="9"/>
      <c r="G1462" s="9"/>
      <c r="H1462" s="9"/>
      <c r="I1462" s="9"/>
      <c r="J1462" s="9"/>
      <c r="K1462" s="9"/>
      <c r="L1462" s="9"/>
      <c r="M1462" s="9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9"/>
      <c r="AD1462" s="9"/>
    </row>
    <row r="1463" spans="1:30" x14ac:dyDescent="0.2">
      <c r="A1463" s="2"/>
      <c r="B1463" s="9"/>
      <c r="C1463" s="9"/>
      <c r="D1463" s="9"/>
      <c r="E1463" s="9"/>
      <c r="F1463" s="9"/>
      <c r="G1463" s="9"/>
      <c r="H1463" s="9"/>
      <c r="I1463" s="9"/>
      <c r="J1463" s="9"/>
      <c r="K1463" s="9"/>
      <c r="L1463" s="9"/>
      <c r="M1463" s="9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9"/>
      <c r="AD1463" s="9"/>
    </row>
    <row r="1464" spans="1:30" x14ac:dyDescent="0.2">
      <c r="A1464" s="2"/>
      <c r="B1464" s="9"/>
      <c r="C1464" s="9"/>
      <c r="D1464" s="9"/>
      <c r="E1464" s="9"/>
      <c r="F1464" s="9"/>
      <c r="G1464" s="9"/>
      <c r="H1464" s="9"/>
      <c r="I1464" s="9"/>
      <c r="J1464" s="9"/>
      <c r="K1464" s="9"/>
      <c r="L1464" s="9"/>
      <c r="M1464" s="9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9"/>
      <c r="AD1464" s="9"/>
    </row>
    <row r="1465" spans="1:30" x14ac:dyDescent="0.2">
      <c r="A1465" s="2"/>
      <c r="B1465" s="9"/>
      <c r="C1465" s="9"/>
      <c r="D1465" s="9"/>
      <c r="E1465" s="9"/>
      <c r="F1465" s="9"/>
      <c r="G1465" s="9"/>
      <c r="H1465" s="9"/>
      <c r="I1465" s="9"/>
      <c r="J1465" s="9"/>
      <c r="K1465" s="9"/>
      <c r="L1465" s="9"/>
      <c r="M1465" s="9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9"/>
      <c r="AD1465" s="9"/>
    </row>
    <row r="1466" spans="1:30" x14ac:dyDescent="0.2">
      <c r="A1466" s="2"/>
      <c r="B1466" s="9"/>
      <c r="C1466" s="9"/>
      <c r="D1466" s="9"/>
      <c r="E1466" s="9"/>
      <c r="F1466" s="9"/>
      <c r="G1466" s="9"/>
      <c r="H1466" s="9"/>
      <c r="I1466" s="9"/>
      <c r="J1466" s="9"/>
      <c r="K1466" s="9"/>
      <c r="L1466" s="9"/>
      <c r="M1466" s="9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9"/>
      <c r="AD1466" s="9"/>
    </row>
    <row r="1467" spans="1:30" x14ac:dyDescent="0.2">
      <c r="A1467" s="2"/>
      <c r="B1467" s="9"/>
      <c r="C1467" s="9"/>
      <c r="D1467" s="9"/>
      <c r="E1467" s="9"/>
      <c r="F1467" s="9"/>
      <c r="G1467" s="9"/>
      <c r="H1467" s="9"/>
      <c r="I1467" s="9"/>
      <c r="J1467" s="9"/>
      <c r="K1467" s="9"/>
      <c r="L1467" s="9"/>
      <c r="M1467" s="9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9"/>
      <c r="AD1467" s="9"/>
    </row>
    <row r="1468" spans="1:30" x14ac:dyDescent="0.2">
      <c r="A1468" s="2"/>
      <c r="B1468" s="9"/>
      <c r="C1468" s="9"/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9"/>
      <c r="AD1468" s="9"/>
    </row>
    <row r="1469" spans="1:30" x14ac:dyDescent="0.2">
      <c r="A1469" s="2"/>
      <c r="B1469" s="9"/>
      <c r="C1469" s="9"/>
      <c r="D1469" s="9"/>
      <c r="E1469" s="9"/>
      <c r="F1469" s="9"/>
      <c r="G1469" s="9"/>
      <c r="H1469" s="9"/>
      <c r="I1469" s="9"/>
      <c r="J1469" s="9"/>
      <c r="K1469" s="9"/>
      <c r="L1469" s="9"/>
      <c r="M1469" s="9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  <c r="AA1469" s="9"/>
      <c r="AB1469" s="9"/>
      <c r="AC1469" s="9"/>
      <c r="AD1469" s="9"/>
    </row>
    <row r="1470" spans="1:30" x14ac:dyDescent="0.2">
      <c r="A1470" s="2"/>
      <c r="B1470" s="9"/>
      <c r="C1470" s="9"/>
      <c r="D1470" s="9"/>
      <c r="E1470" s="9"/>
      <c r="F1470" s="9"/>
      <c r="G1470" s="9"/>
      <c r="H1470" s="9"/>
      <c r="I1470" s="9"/>
      <c r="J1470" s="9"/>
      <c r="K1470" s="9"/>
      <c r="L1470" s="9"/>
      <c r="M1470" s="9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  <c r="AA1470" s="9"/>
      <c r="AB1470" s="9"/>
      <c r="AC1470" s="9"/>
      <c r="AD1470" s="9"/>
    </row>
    <row r="1471" spans="1:30" x14ac:dyDescent="0.2">
      <c r="A1471" s="2"/>
      <c r="B1471" s="9"/>
      <c r="C1471" s="9"/>
      <c r="D1471" s="9"/>
      <c r="E1471" s="9"/>
      <c r="F1471" s="9"/>
      <c r="G1471" s="9"/>
      <c r="H1471" s="9"/>
      <c r="I1471" s="9"/>
      <c r="J1471" s="9"/>
      <c r="K1471" s="9"/>
      <c r="L1471" s="9"/>
      <c r="M1471" s="9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  <c r="AA1471" s="9"/>
      <c r="AB1471" s="9"/>
      <c r="AC1471" s="9"/>
      <c r="AD1471" s="9"/>
    </row>
    <row r="1472" spans="1:30" x14ac:dyDescent="0.2">
      <c r="A1472" s="2"/>
      <c r="B1472" s="9"/>
      <c r="C1472" s="9"/>
      <c r="D1472" s="9"/>
      <c r="E1472" s="9"/>
      <c r="F1472" s="9"/>
      <c r="G1472" s="9"/>
      <c r="H1472" s="9"/>
      <c r="I1472" s="9"/>
      <c r="J1472" s="9"/>
      <c r="K1472" s="9"/>
      <c r="L1472" s="9"/>
      <c r="M1472" s="9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  <c r="AA1472" s="9"/>
      <c r="AB1472" s="9"/>
      <c r="AC1472" s="9"/>
      <c r="AD1472" s="9"/>
    </row>
    <row r="1473" spans="1:30" x14ac:dyDescent="0.2">
      <c r="A1473" s="2"/>
      <c r="B1473" s="9"/>
      <c r="C1473" s="9"/>
      <c r="D1473" s="9"/>
      <c r="E1473" s="9"/>
      <c r="F1473" s="9"/>
      <c r="G1473" s="9"/>
      <c r="H1473" s="9"/>
      <c r="I1473" s="9"/>
      <c r="J1473" s="9"/>
      <c r="K1473" s="9"/>
      <c r="L1473" s="9"/>
      <c r="M1473" s="9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  <c r="AA1473" s="9"/>
      <c r="AB1473" s="9"/>
      <c r="AC1473" s="9"/>
      <c r="AD1473" s="9"/>
    </row>
    <row r="1474" spans="1:30" x14ac:dyDescent="0.2">
      <c r="A1474" s="2"/>
      <c r="B1474" s="9"/>
      <c r="C1474" s="9"/>
      <c r="D1474" s="9"/>
      <c r="E1474" s="9"/>
      <c r="F1474" s="9"/>
      <c r="G1474" s="9"/>
      <c r="H1474" s="9"/>
      <c r="I1474" s="9"/>
      <c r="J1474" s="9"/>
      <c r="K1474" s="9"/>
      <c r="L1474" s="9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  <c r="AA1474" s="9"/>
      <c r="AB1474" s="9"/>
      <c r="AC1474" s="9"/>
      <c r="AD1474" s="9"/>
    </row>
    <row r="1475" spans="1:30" x14ac:dyDescent="0.2">
      <c r="A1475" s="2"/>
      <c r="B1475" s="9"/>
      <c r="C1475" s="9"/>
      <c r="D1475" s="9"/>
      <c r="E1475" s="9"/>
      <c r="F1475" s="9"/>
      <c r="G1475" s="9"/>
      <c r="H1475" s="9"/>
      <c r="I1475" s="9"/>
      <c r="J1475" s="9"/>
      <c r="K1475" s="9"/>
      <c r="L1475" s="9"/>
      <c r="M1475" s="9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  <c r="AA1475" s="9"/>
      <c r="AB1475" s="9"/>
      <c r="AC1475" s="9"/>
      <c r="AD1475" s="9"/>
    </row>
    <row r="1476" spans="1:30" x14ac:dyDescent="0.2">
      <c r="A1476" s="2"/>
      <c r="B1476" s="9"/>
      <c r="C1476" s="9"/>
      <c r="D1476" s="9"/>
      <c r="E1476" s="9"/>
      <c r="F1476" s="9"/>
      <c r="G1476" s="9"/>
      <c r="H1476" s="9"/>
      <c r="I1476" s="9"/>
      <c r="J1476" s="9"/>
      <c r="K1476" s="9"/>
      <c r="L1476" s="9"/>
      <c r="M1476" s="9"/>
      <c r="N1476" s="9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  <c r="AA1476" s="9"/>
      <c r="AB1476" s="9"/>
      <c r="AC1476" s="9"/>
      <c r="AD1476" s="9"/>
    </row>
    <row r="1477" spans="1:30" x14ac:dyDescent="0.2">
      <c r="A1477" s="2"/>
      <c r="B1477" s="9"/>
      <c r="C1477" s="9"/>
      <c r="D1477" s="9"/>
      <c r="E1477" s="9"/>
      <c r="F1477" s="9"/>
      <c r="G1477" s="9"/>
      <c r="H1477" s="9"/>
      <c r="I1477" s="9"/>
      <c r="J1477" s="9"/>
      <c r="K1477" s="9"/>
      <c r="L1477" s="9"/>
      <c r="M1477" s="9"/>
      <c r="N1477" s="9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  <c r="AA1477" s="9"/>
      <c r="AB1477" s="9"/>
      <c r="AC1477" s="9"/>
      <c r="AD1477" s="9"/>
    </row>
    <row r="1478" spans="1:30" x14ac:dyDescent="0.2">
      <c r="A1478" s="2"/>
      <c r="B1478" s="9"/>
      <c r="C1478" s="9"/>
      <c r="D1478" s="9"/>
      <c r="E1478" s="9"/>
      <c r="F1478" s="9"/>
      <c r="G1478" s="9"/>
      <c r="H1478" s="9"/>
      <c r="I1478" s="9"/>
      <c r="J1478" s="9"/>
      <c r="K1478" s="9"/>
      <c r="L1478" s="9"/>
      <c r="M1478" s="9"/>
      <c r="N1478" s="9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  <c r="AA1478" s="9"/>
      <c r="AB1478" s="9"/>
      <c r="AC1478" s="9"/>
      <c r="AD1478" s="9"/>
    </row>
    <row r="1479" spans="1:30" x14ac:dyDescent="0.2">
      <c r="A1479" s="2"/>
      <c r="B1479" s="9"/>
      <c r="C1479" s="9"/>
      <c r="D1479" s="9"/>
      <c r="E1479" s="9"/>
      <c r="F1479" s="9"/>
      <c r="G1479" s="9"/>
      <c r="H1479" s="9"/>
      <c r="I1479" s="9"/>
      <c r="J1479" s="9"/>
      <c r="K1479" s="9"/>
      <c r="L1479" s="9"/>
      <c r="M1479" s="9"/>
      <c r="N1479" s="9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  <c r="AA1479" s="9"/>
      <c r="AB1479" s="9"/>
      <c r="AC1479" s="9"/>
      <c r="AD1479" s="9"/>
    </row>
    <row r="1480" spans="1:30" x14ac:dyDescent="0.2">
      <c r="A1480" s="2"/>
      <c r="B1480" s="9"/>
      <c r="C1480" s="9"/>
      <c r="D1480" s="9"/>
      <c r="E1480" s="9"/>
      <c r="F1480" s="9"/>
      <c r="G1480" s="9"/>
      <c r="H1480" s="9"/>
      <c r="I1480" s="9"/>
      <c r="J1480" s="9"/>
      <c r="K1480" s="9"/>
      <c r="L1480" s="9"/>
      <c r="M1480" s="9"/>
      <c r="N1480" s="9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  <c r="AA1480" s="9"/>
      <c r="AB1480" s="9"/>
      <c r="AC1480" s="9"/>
      <c r="AD1480" s="9"/>
    </row>
    <row r="1481" spans="1:30" x14ac:dyDescent="0.2">
      <c r="A1481" s="2"/>
      <c r="B1481" s="9"/>
      <c r="C1481" s="9"/>
      <c r="D1481" s="9"/>
      <c r="E1481" s="9"/>
      <c r="F1481" s="9"/>
      <c r="G1481" s="9"/>
      <c r="H1481" s="9"/>
      <c r="I1481" s="9"/>
      <c r="J1481" s="9"/>
      <c r="K1481" s="9"/>
      <c r="L1481" s="9"/>
      <c r="M1481" s="9"/>
      <c r="N1481" s="9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  <c r="AA1481" s="9"/>
      <c r="AB1481" s="9"/>
      <c r="AC1481" s="9"/>
      <c r="AD1481" s="9"/>
    </row>
    <row r="1482" spans="1:30" x14ac:dyDescent="0.2">
      <c r="A1482" s="2"/>
      <c r="B1482" s="9"/>
      <c r="C1482" s="9"/>
      <c r="D1482" s="9"/>
      <c r="E1482" s="9"/>
      <c r="F1482" s="9"/>
      <c r="G1482" s="9"/>
      <c r="H1482" s="9"/>
      <c r="I1482" s="9"/>
      <c r="J1482" s="9"/>
      <c r="K1482" s="9"/>
      <c r="L1482" s="9"/>
      <c r="M1482" s="9"/>
      <c r="N1482" s="9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  <c r="AA1482" s="9"/>
      <c r="AB1482" s="9"/>
      <c r="AC1482" s="9"/>
      <c r="AD1482" s="9"/>
    </row>
    <row r="1483" spans="1:30" x14ac:dyDescent="0.2">
      <c r="A1483" s="2"/>
      <c r="B1483" s="9"/>
      <c r="C1483" s="9"/>
      <c r="D1483" s="9"/>
      <c r="E1483" s="9"/>
      <c r="F1483" s="9"/>
      <c r="G1483" s="9"/>
      <c r="H1483" s="9"/>
      <c r="I1483" s="9"/>
      <c r="J1483" s="9"/>
      <c r="K1483" s="9"/>
      <c r="L1483" s="9"/>
      <c r="M1483" s="9"/>
      <c r="N1483" s="9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  <c r="AA1483" s="9"/>
      <c r="AB1483" s="9"/>
      <c r="AC1483" s="9"/>
      <c r="AD1483" s="9"/>
    </row>
    <row r="1484" spans="1:30" x14ac:dyDescent="0.2">
      <c r="A1484" s="2"/>
      <c r="B1484" s="9"/>
      <c r="C1484" s="9"/>
      <c r="D1484" s="9"/>
      <c r="E1484" s="9"/>
      <c r="F1484" s="9"/>
      <c r="G1484" s="9"/>
      <c r="H1484" s="9"/>
      <c r="I1484" s="9"/>
      <c r="J1484" s="9"/>
      <c r="K1484" s="9"/>
      <c r="L1484" s="9"/>
      <c r="M1484" s="9"/>
      <c r="N1484" s="9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  <c r="AA1484" s="9"/>
      <c r="AB1484" s="9"/>
      <c r="AC1484" s="9"/>
      <c r="AD1484" s="9"/>
    </row>
    <row r="1485" spans="1:30" x14ac:dyDescent="0.2">
      <c r="A1485" s="2"/>
      <c r="B1485" s="9"/>
      <c r="C1485" s="9"/>
      <c r="D1485" s="9"/>
      <c r="E1485" s="9"/>
      <c r="F1485" s="9"/>
      <c r="G1485" s="9"/>
      <c r="H1485" s="9"/>
      <c r="I1485" s="9"/>
      <c r="J1485" s="9"/>
      <c r="K1485" s="9"/>
      <c r="L1485" s="9"/>
      <c r="M1485" s="9"/>
      <c r="N1485" s="9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  <c r="AA1485" s="9"/>
      <c r="AB1485" s="9"/>
      <c r="AC1485" s="9"/>
      <c r="AD1485" s="9"/>
    </row>
    <row r="1486" spans="1:30" x14ac:dyDescent="0.2">
      <c r="A1486" s="2"/>
      <c r="B1486" s="9"/>
      <c r="C1486" s="9"/>
      <c r="D1486" s="9"/>
      <c r="E1486" s="9"/>
      <c r="F1486" s="9"/>
      <c r="G1486" s="9"/>
      <c r="H1486" s="9"/>
      <c r="I1486" s="9"/>
      <c r="J1486" s="9"/>
      <c r="K1486" s="9"/>
      <c r="L1486" s="9"/>
      <c r="M1486" s="9"/>
      <c r="N1486" s="9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  <c r="AA1486" s="9"/>
      <c r="AB1486" s="9"/>
      <c r="AC1486" s="9"/>
      <c r="AD1486" s="9"/>
    </row>
    <row r="1487" spans="1:30" x14ac:dyDescent="0.2">
      <c r="A1487" s="2"/>
      <c r="B1487" s="9"/>
      <c r="C1487" s="9"/>
      <c r="D1487" s="9"/>
      <c r="E1487" s="9"/>
      <c r="F1487" s="9"/>
      <c r="G1487" s="9"/>
      <c r="H1487" s="9"/>
      <c r="I1487" s="9"/>
      <c r="J1487" s="9"/>
      <c r="K1487" s="9"/>
      <c r="L1487" s="9"/>
      <c r="M1487" s="9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  <c r="AB1487" s="9"/>
      <c r="AC1487" s="9"/>
      <c r="AD1487" s="9"/>
    </row>
    <row r="1488" spans="1:30" x14ac:dyDescent="0.2">
      <c r="A1488" s="2"/>
      <c r="B1488" s="9"/>
      <c r="C1488" s="9"/>
      <c r="D1488" s="9"/>
      <c r="E1488" s="9"/>
      <c r="F1488" s="9"/>
      <c r="G1488" s="9"/>
      <c r="H1488" s="9"/>
      <c r="I1488" s="9"/>
      <c r="J1488" s="9"/>
      <c r="K1488" s="9"/>
      <c r="L1488" s="9"/>
      <c r="M1488" s="9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9"/>
      <c r="AD1488" s="9"/>
    </row>
    <row r="1489" spans="1:30" x14ac:dyDescent="0.2">
      <c r="A1489" s="2"/>
      <c r="B1489" s="9"/>
      <c r="C1489" s="9"/>
      <c r="D1489" s="9"/>
      <c r="E1489" s="9"/>
      <c r="F1489" s="9"/>
      <c r="G1489" s="9"/>
      <c r="H1489" s="9"/>
      <c r="I1489" s="9"/>
      <c r="J1489" s="9"/>
      <c r="K1489" s="9"/>
      <c r="L1489" s="9"/>
      <c r="M1489" s="9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9"/>
      <c r="AD1489" s="9"/>
    </row>
    <row r="1490" spans="1:30" x14ac:dyDescent="0.2">
      <c r="A1490" s="2"/>
      <c r="B1490" s="9"/>
      <c r="C1490" s="9"/>
      <c r="D1490" s="9"/>
      <c r="E1490" s="9"/>
      <c r="F1490" s="9"/>
      <c r="G1490" s="9"/>
      <c r="H1490" s="9"/>
      <c r="I1490" s="9"/>
      <c r="J1490" s="9"/>
      <c r="K1490" s="9"/>
      <c r="L1490" s="9"/>
      <c r="M1490" s="9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9"/>
      <c r="AD1490" s="9"/>
    </row>
    <row r="1491" spans="1:30" x14ac:dyDescent="0.2">
      <c r="A1491" s="2"/>
      <c r="B1491" s="9"/>
      <c r="C1491" s="9"/>
      <c r="D1491" s="9"/>
      <c r="E1491" s="9"/>
      <c r="F1491" s="9"/>
      <c r="G1491" s="9"/>
      <c r="H1491" s="9"/>
      <c r="I1491" s="9"/>
      <c r="J1491" s="9"/>
      <c r="K1491" s="9"/>
      <c r="L1491" s="9"/>
      <c r="M1491" s="9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9"/>
      <c r="AD1491" s="9"/>
    </row>
    <row r="1492" spans="1:30" x14ac:dyDescent="0.2">
      <c r="A1492" s="2"/>
      <c r="B1492" s="9"/>
      <c r="C1492" s="9"/>
      <c r="D1492" s="9"/>
      <c r="E1492" s="9"/>
      <c r="F1492" s="9"/>
      <c r="G1492" s="9"/>
      <c r="H1492" s="9"/>
      <c r="I1492" s="9"/>
      <c r="J1492" s="9"/>
      <c r="K1492" s="9"/>
      <c r="L1492" s="9"/>
      <c r="M1492" s="9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  <c r="AB1492" s="9"/>
      <c r="AC1492" s="9"/>
      <c r="AD1492" s="9"/>
    </row>
    <row r="1493" spans="1:30" x14ac:dyDescent="0.2">
      <c r="A1493" s="2"/>
      <c r="B1493" s="9"/>
      <c r="C1493" s="9"/>
      <c r="D1493" s="9"/>
      <c r="E1493" s="9"/>
      <c r="F1493" s="9"/>
      <c r="G1493" s="9"/>
      <c r="H1493" s="9"/>
      <c r="I1493" s="9"/>
      <c r="J1493" s="9"/>
      <c r="K1493" s="9"/>
      <c r="L1493" s="9"/>
      <c r="M1493" s="9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  <c r="AB1493" s="9"/>
      <c r="AC1493" s="9"/>
      <c r="AD1493" s="9"/>
    </row>
    <row r="1494" spans="1:30" x14ac:dyDescent="0.2">
      <c r="A1494" s="2"/>
      <c r="B1494" s="9"/>
      <c r="C1494" s="9"/>
      <c r="D1494" s="9"/>
      <c r="E1494" s="9"/>
      <c r="F1494" s="9"/>
      <c r="G1494" s="9"/>
      <c r="H1494" s="9"/>
      <c r="I1494" s="9"/>
      <c r="J1494" s="9"/>
      <c r="K1494" s="9"/>
      <c r="L1494" s="9"/>
      <c r="M1494" s="9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  <c r="AB1494" s="9"/>
      <c r="AC1494" s="9"/>
      <c r="AD1494" s="9"/>
    </row>
    <row r="1495" spans="1:30" x14ac:dyDescent="0.2">
      <c r="A1495" s="2"/>
      <c r="B1495" s="9"/>
      <c r="C1495" s="9"/>
      <c r="D1495" s="9"/>
      <c r="E1495" s="9"/>
      <c r="F1495" s="9"/>
      <c r="G1495" s="9"/>
      <c r="H1495" s="9"/>
      <c r="I1495" s="9"/>
      <c r="J1495" s="9"/>
      <c r="K1495" s="9"/>
      <c r="L1495" s="9"/>
      <c r="M1495" s="9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  <c r="AB1495" s="9"/>
      <c r="AC1495" s="9"/>
      <c r="AD1495" s="9"/>
    </row>
    <row r="1496" spans="1:30" x14ac:dyDescent="0.2">
      <c r="A1496" s="2"/>
      <c r="B1496" s="9"/>
      <c r="C1496" s="9"/>
      <c r="D1496" s="9"/>
      <c r="E1496" s="9"/>
      <c r="F1496" s="9"/>
      <c r="G1496" s="9"/>
      <c r="H1496" s="9"/>
      <c r="I1496" s="9"/>
      <c r="J1496" s="9"/>
      <c r="K1496" s="9"/>
      <c r="L1496" s="9"/>
      <c r="M1496" s="9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  <c r="AB1496" s="9"/>
      <c r="AC1496" s="9"/>
      <c r="AD1496" s="9"/>
    </row>
    <row r="1497" spans="1:30" x14ac:dyDescent="0.2">
      <c r="A1497" s="2"/>
      <c r="B1497" s="9"/>
      <c r="C1497" s="9"/>
      <c r="D1497" s="9"/>
      <c r="E1497" s="9"/>
      <c r="F1497" s="9"/>
      <c r="G1497" s="9"/>
      <c r="H1497" s="9"/>
      <c r="I1497" s="9"/>
      <c r="J1497" s="9"/>
      <c r="K1497" s="9"/>
      <c r="L1497" s="9"/>
      <c r="M1497" s="9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  <c r="AB1497" s="9"/>
      <c r="AC1497" s="9"/>
      <c r="AD1497" s="9"/>
    </row>
    <row r="1498" spans="1:30" x14ac:dyDescent="0.2">
      <c r="A1498" s="2"/>
      <c r="B1498" s="9"/>
      <c r="C1498" s="9"/>
      <c r="D1498" s="9"/>
      <c r="E1498" s="9"/>
      <c r="F1498" s="9"/>
      <c r="G1498" s="9"/>
      <c r="H1498" s="9"/>
      <c r="I1498" s="9"/>
      <c r="J1498" s="9"/>
      <c r="K1498" s="9"/>
      <c r="L1498" s="9"/>
      <c r="M1498" s="9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  <c r="AB1498" s="9"/>
      <c r="AC1498" s="9"/>
      <c r="AD1498" s="9"/>
    </row>
    <row r="1499" spans="1:30" x14ac:dyDescent="0.2">
      <c r="A1499" s="2"/>
      <c r="B1499" s="9"/>
      <c r="C1499" s="9"/>
      <c r="D1499" s="9"/>
      <c r="E1499" s="9"/>
      <c r="F1499" s="9"/>
      <c r="G1499" s="9"/>
      <c r="H1499" s="9"/>
      <c r="I1499" s="9"/>
      <c r="J1499" s="9"/>
      <c r="K1499" s="9"/>
      <c r="L1499" s="9"/>
      <c r="M1499" s="9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  <c r="AB1499" s="9"/>
      <c r="AC1499" s="9"/>
      <c r="AD1499" s="9"/>
    </row>
    <row r="1500" spans="1:30" x14ac:dyDescent="0.2">
      <c r="A1500" s="2"/>
      <c r="B1500" s="9"/>
      <c r="C1500" s="9"/>
      <c r="D1500" s="9"/>
      <c r="E1500" s="9"/>
      <c r="F1500" s="9"/>
      <c r="G1500" s="9"/>
      <c r="H1500" s="9"/>
      <c r="I1500" s="9"/>
      <c r="J1500" s="9"/>
      <c r="K1500" s="9"/>
      <c r="L1500" s="9"/>
      <c r="M1500" s="9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  <c r="AB1500" s="9"/>
      <c r="AC1500" s="9"/>
      <c r="AD1500" s="9"/>
    </row>
    <row r="1501" spans="1:30" x14ac:dyDescent="0.2">
      <c r="A1501" s="2"/>
      <c r="B1501" s="9"/>
      <c r="C1501" s="9"/>
      <c r="D1501" s="9"/>
      <c r="E1501" s="9"/>
      <c r="F1501" s="9"/>
      <c r="G1501" s="9"/>
      <c r="H1501" s="9"/>
      <c r="I1501" s="9"/>
      <c r="J1501" s="9"/>
      <c r="K1501" s="9"/>
      <c r="L1501" s="9"/>
      <c r="M1501" s="9"/>
      <c r="N1501" s="9"/>
      <c r="O1501" s="9"/>
      <c r="P1501" s="9"/>
      <c r="Q1501" s="9"/>
      <c r="R1501" s="9"/>
      <c r="S1501" s="9"/>
      <c r="T1501" s="9"/>
      <c r="U1501" s="9"/>
      <c r="V1501" s="9"/>
      <c r="W1501" s="9"/>
      <c r="X1501" s="9"/>
      <c r="Y1501" s="9"/>
      <c r="Z1501" s="9"/>
      <c r="AA1501" s="9"/>
      <c r="AB1501" s="9"/>
      <c r="AC1501" s="9"/>
      <c r="AD1501" s="9"/>
    </row>
    <row r="1502" spans="1:30" x14ac:dyDescent="0.2">
      <c r="A1502" s="2"/>
      <c r="B1502" s="9"/>
      <c r="C1502" s="9"/>
      <c r="D1502" s="9"/>
      <c r="E1502" s="9"/>
      <c r="F1502" s="9"/>
      <c r="G1502" s="9"/>
      <c r="H1502" s="9"/>
      <c r="I1502" s="9"/>
      <c r="J1502" s="9"/>
      <c r="K1502" s="9"/>
      <c r="L1502" s="9"/>
      <c r="M1502" s="9"/>
      <c r="N1502" s="9"/>
      <c r="O1502" s="9"/>
      <c r="P1502" s="9"/>
      <c r="Q1502" s="9"/>
      <c r="R1502" s="9"/>
      <c r="S1502" s="9"/>
      <c r="T1502" s="9"/>
      <c r="U1502" s="9"/>
      <c r="V1502" s="9"/>
      <c r="W1502" s="9"/>
      <c r="X1502" s="9"/>
      <c r="Y1502" s="9"/>
      <c r="Z1502" s="9"/>
      <c r="AA1502" s="9"/>
      <c r="AB1502" s="9"/>
      <c r="AC1502" s="9"/>
      <c r="AD1502" s="9"/>
    </row>
    <row r="1503" spans="1:30" x14ac:dyDescent="0.2">
      <c r="A1503" s="2"/>
      <c r="B1503" s="9"/>
      <c r="C1503" s="9"/>
      <c r="D1503" s="9"/>
      <c r="E1503" s="9"/>
      <c r="F1503" s="9"/>
      <c r="G1503" s="9"/>
      <c r="H1503" s="9"/>
      <c r="I1503" s="9"/>
      <c r="J1503" s="9"/>
      <c r="K1503" s="9"/>
      <c r="L1503" s="9"/>
      <c r="M1503" s="9"/>
      <c r="N1503" s="9"/>
      <c r="O1503" s="9"/>
      <c r="P1503" s="9"/>
      <c r="Q1503" s="9"/>
      <c r="R1503" s="9"/>
      <c r="S1503" s="9"/>
      <c r="T1503" s="9"/>
      <c r="U1503" s="9"/>
      <c r="V1503" s="9"/>
      <c r="W1503" s="9"/>
      <c r="X1503" s="9"/>
      <c r="Y1503" s="9"/>
      <c r="Z1503" s="9"/>
      <c r="AA1503" s="9"/>
      <c r="AB1503" s="9"/>
      <c r="AC1503" s="9"/>
      <c r="AD1503" s="9"/>
    </row>
    <row r="1504" spans="1:30" x14ac:dyDescent="0.2">
      <c r="A1504" s="2"/>
      <c r="B1504" s="9"/>
      <c r="C1504" s="9"/>
      <c r="D1504" s="9"/>
      <c r="E1504" s="9"/>
      <c r="F1504" s="9"/>
      <c r="G1504" s="9"/>
      <c r="H1504" s="9"/>
      <c r="I1504" s="9"/>
      <c r="J1504" s="9"/>
      <c r="K1504" s="9"/>
      <c r="L1504" s="9"/>
      <c r="M1504" s="9"/>
      <c r="N1504" s="9"/>
      <c r="O1504" s="9"/>
      <c r="P1504" s="9"/>
      <c r="Q1504" s="9"/>
      <c r="R1504" s="9"/>
      <c r="S1504" s="9"/>
      <c r="T1504" s="9"/>
      <c r="U1504" s="9"/>
      <c r="V1504" s="9"/>
      <c r="W1504" s="9"/>
      <c r="X1504" s="9"/>
      <c r="Y1504" s="9"/>
      <c r="Z1504" s="9"/>
      <c r="AA1504" s="9"/>
      <c r="AB1504" s="9"/>
      <c r="AC1504" s="9"/>
      <c r="AD1504" s="9"/>
    </row>
    <row r="1505" spans="1:30" x14ac:dyDescent="0.2">
      <c r="A1505" s="2"/>
      <c r="B1505" s="9"/>
      <c r="C1505" s="9"/>
      <c r="D1505" s="9"/>
      <c r="E1505" s="9"/>
      <c r="F1505" s="9"/>
      <c r="G1505" s="9"/>
      <c r="H1505" s="9"/>
      <c r="I1505" s="9"/>
      <c r="J1505" s="9"/>
      <c r="K1505" s="9"/>
      <c r="L1505" s="9"/>
      <c r="M1505" s="9"/>
      <c r="N1505" s="9"/>
      <c r="O1505" s="9"/>
      <c r="P1505" s="9"/>
      <c r="Q1505" s="9"/>
      <c r="R1505" s="9"/>
      <c r="S1505" s="9"/>
      <c r="T1505" s="9"/>
      <c r="U1505" s="9"/>
      <c r="V1505" s="9"/>
      <c r="W1505" s="9"/>
      <c r="X1505" s="9"/>
      <c r="Y1505" s="9"/>
      <c r="Z1505" s="9"/>
      <c r="AA1505" s="9"/>
      <c r="AB1505" s="9"/>
      <c r="AC1505" s="9"/>
      <c r="AD1505" s="9"/>
    </row>
    <row r="1506" spans="1:30" x14ac:dyDescent="0.2">
      <c r="A1506" s="2"/>
      <c r="B1506" s="9"/>
      <c r="C1506" s="9"/>
      <c r="D1506" s="9"/>
      <c r="E1506" s="9"/>
      <c r="F1506" s="9"/>
      <c r="G1506" s="9"/>
      <c r="H1506" s="9"/>
      <c r="I1506" s="9"/>
      <c r="J1506" s="9"/>
      <c r="K1506" s="9"/>
      <c r="L1506" s="9"/>
      <c r="M1506" s="9"/>
      <c r="N1506" s="9"/>
      <c r="O1506" s="9"/>
      <c r="P1506" s="9"/>
      <c r="Q1506" s="9"/>
      <c r="R1506" s="9"/>
      <c r="S1506" s="9"/>
      <c r="T1506" s="9"/>
      <c r="U1506" s="9"/>
      <c r="V1506" s="9"/>
      <c r="W1506" s="9"/>
      <c r="X1506" s="9"/>
      <c r="Y1506" s="9"/>
      <c r="Z1506" s="9"/>
      <c r="AA1506" s="9"/>
      <c r="AB1506" s="9"/>
      <c r="AC1506" s="9"/>
      <c r="AD1506" s="9"/>
    </row>
    <row r="1507" spans="1:30" x14ac:dyDescent="0.2">
      <c r="A1507" s="2"/>
      <c r="B1507" s="9"/>
      <c r="C1507" s="9"/>
      <c r="D1507" s="9"/>
      <c r="E1507" s="9"/>
      <c r="F1507" s="9"/>
      <c r="G1507" s="9"/>
      <c r="H1507" s="9"/>
      <c r="I1507" s="9"/>
      <c r="J1507" s="9"/>
      <c r="K1507" s="9"/>
      <c r="L1507" s="9"/>
      <c r="M1507" s="9"/>
      <c r="N1507" s="9"/>
      <c r="O1507" s="9"/>
      <c r="P1507" s="9"/>
      <c r="Q1507" s="9"/>
      <c r="R1507" s="9"/>
      <c r="S1507" s="9"/>
      <c r="T1507" s="9"/>
      <c r="U1507" s="9"/>
      <c r="V1507" s="9"/>
      <c r="W1507" s="9"/>
      <c r="X1507" s="9"/>
      <c r="Y1507" s="9"/>
      <c r="Z1507" s="9"/>
      <c r="AA1507" s="9"/>
      <c r="AB1507" s="9"/>
      <c r="AC1507" s="9"/>
      <c r="AD1507" s="9"/>
    </row>
    <row r="1508" spans="1:30" x14ac:dyDescent="0.2">
      <c r="A1508" s="2"/>
      <c r="B1508" s="9"/>
      <c r="C1508" s="9"/>
      <c r="D1508" s="9"/>
      <c r="E1508" s="9"/>
      <c r="F1508" s="9"/>
      <c r="G1508" s="9"/>
      <c r="H1508" s="9"/>
      <c r="I1508" s="9"/>
      <c r="J1508" s="9"/>
      <c r="K1508" s="9"/>
      <c r="L1508" s="9"/>
      <c r="M1508" s="9"/>
      <c r="N1508" s="9"/>
      <c r="O1508" s="9"/>
      <c r="P1508" s="9"/>
      <c r="Q1508" s="9"/>
      <c r="R1508" s="9"/>
      <c r="S1508" s="9"/>
      <c r="T1508" s="9"/>
      <c r="U1508" s="9"/>
      <c r="V1508" s="9"/>
      <c r="W1508" s="9"/>
      <c r="X1508" s="9"/>
      <c r="Y1508" s="9"/>
      <c r="Z1508" s="9"/>
      <c r="AA1508" s="9"/>
      <c r="AB1508" s="9"/>
      <c r="AC1508" s="9"/>
      <c r="AD1508" s="9"/>
    </row>
    <row r="1509" spans="1:30" x14ac:dyDescent="0.2">
      <c r="A1509" s="2"/>
      <c r="B1509" s="9"/>
      <c r="C1509" s="9"/>
      <c r="D1509" s="9"/>
      <c r="E1509" s="9"/>
      <c r="F1509" s="9"/>
      <c r="G1509" s="9"/>
      <c r="H1509" s="9"/>
      <c r="I1509" s="9"/>
      <c r="J1509" s="9"/>
      <c r="K1509" s="9"/>
      <c r="L1509" s="9"/>
      <c r="M1509" s="9"/>
      <c r="N1509" s="9"/>
      <c r="O1509" s="9"/>
      <c r="P1509" s="9"/>
      <c r="Q1509" s="9"/>
      <c r="R1509" s="9"/>
      <c r="S1509" s="9"/>
      <c r="T1509" s="9"/>
      <c r="U1509" s="9"/>
      <c r="V1509" s="9"/>
      <c r="W1509" s="9"/>
      <c r="X1509" s="9"/>
      <c r="Y1509" s="9"/>
      <c r="Z1509" s="9"/>
      <c r="AA1509" s="9"/>
      <c r="AB1509" s="9"/>
      <c r="AC1509" s="9"/>
      <c r="AD1509" s="9"/>
    </row>
    <row r="1510" spans="1:30" x14ac:dyDescent="0.2">
      <c r="A1510" s="2"/>
      <c r="B1510" s="9"/>
      <c r="C1510" s="9"/>
      <c r="D1510" s="9"/>
      <c r="E1510" s="9"/>
      <c r="F1510" s="9"/>
      <c r="G1510" s="9"/>
      <c r="H1510" s="9"/>
      <c r="I1510" s="9"/>
      <c r="J1510" s="9"/>
      <c r="K1510" s="9"/>
      <c r="L1510" s="9"/>
      <c r="M1510" s="9"/>
      <c r="N1510" s="9"/>
      <c r="O1510" s="9"/>
      <c r="P1510" s="9"/>
      <c r="Q1510" s="9"/>
      <c r="R1510" s="9"/>
      <c r="S1510" s="9"/>
      <c r="T1510" s="9"/>
      <c r="U1510" s="9"/>
      <c r="V1510" s="9"/>
      <c r="W1510" s="9"/>
      <c r="X1510" s="9"/>
      <c r="Y1510" s="9"/>
      <c r="Z1510" s="9"/>
      <c r="AA1510" s="9"/>
      <c r="AB1510" s="9"/>
      <c r="AC1510" s="9"/>
      <c r="AD1510" s="9"/>
    </row>
    <row r="1511" spans="1:30" x14ac:dyDescent="0.2">
      <c r="A1511" s="2"/>
      <c r="B1511" s="9"/>
      <c r="C1511" s="9"/>
      <c r="D1511" s="9"/>
      <c r="E1511" s="9"/>
      <c r="F1511" s="9"/>
      <c r="G1511" s="9"/>
      <c r="H1511" s="9"/>
      <c r="I1511" s="9"/>
      <c r="J1511" s="9"/>
      <c r="K1511" s="9"/>
      <c r="L1511" s="9"/>
      <c r="M1511" s="9"/>
      <c r="N1511" s="9"/>
      <c r="O1511" s="9"/>
      <c r="P1511" s="9"/>
      <c r="Q1511" s="9"/>
      <c r="R1511" s="9"/>
      <c r="S1511" s="9"/>
      <c r="T1511" s="9"/>
      <c r="U1511" s="9"/>
      <c r="V1511" s="9"/>
      <c r="W1511" s="9"/>
      <c r="X1511" s="9"/>
      <c r="Y1511" s="9"/>
      <c r="Z1511" s="9"/>
      <c r="AA1511" s="9"/>
      <c r="AB1511" s="9"/>
      <c r="AC1511" s="9"/>
      <c r="AD1511" s="9"/>
    </row>
    <row r="1512" spans="1:30" x14ac:dyDescent="0.2">
      <c r="A1512" s="2"/>
      <c r="B1512" s="9"/>
      <c r="C1512" s="9"/>
      <c r="D1512" s="9"/>
      <c r="E1512" s="9"/>
      <c r="F1512" s="9"/>
      <c r="G1512" s="9"/>
      <c r="H1512" s="9"/>
      <c r="I1512" s="9"/>
      <c r="J1512" s="9"/>
      <c r="K1512" s="9"/>
      <c r="L1512" s="9"/>
      <c r="M1512" s="9"/>
      <c r="N1512" s="9"/>
      <c r="O1512" s="9"/>
      <c r="P1512" s="9"/>
      <c r="Q1512" s="9"/>
      <c r="R1512" s="9"/>
      <c r="S1512" s="9"/>
      <c r="T1512" s="9"/>
      <c r="U1512" s="9"/>
      <c r="V1512" s="9"/>
      <c r="W1512" s="9"/>
      <c r="X1512" s="9"/>
      <c r="Y1512" s="9"/>
      <c r="Z1512" s="9"/>
      <c r="AA1512" s="9"/>
      <c r="AB1512" s="9"/>
      <c r="AC1512" s="9"/>
      <c r="AD1512" s="9"/>
    </row>
    <row r="1513" spans="1:30" x14ac:dyDescent="0.2">
      <c r="A1513" s="2"/>
      <c r="B1513" s="9"/>
      <c r="C1513" s="9"/>
      <c r="D1513" s="9"/>
      <c r="E1513" s="9"/>
      <c r="F1513" s="9"/>
      <c r="G1513" s="9"/>
      <c r="H1513" s="9"/>
      <c r="I1513" s="9"/>
      <c r="J1513" s="9"/>
      <c r="K1513" s="9"/>
      <c r="L1513" s="9"/>
      <c r="M1513" s="9"/>
      <c r="N1513" s="9"/>
      <c r="O1513" s="9"/>
      <c r="P1513" s="9"/>
      <c r="Q1513" s="9"/>
      <c r="R1513" s="9"/>
      <c r="S1513" s="9"/>
      <c r="T1513" s="9"/>
      <c r="U1513" s="9"/>
      <c r="V1513" s="9"/>
      <c r="W1513" s="9"/>
      <c r="X1513" s="9"/>
      <c r="Y1513" s="9"/>
      <c r="Z1513" s="9"/>
      <c r="AA1513" s="9"/>
      <c r="AB1513" s="9"/>
      <c r="AC1513" s="9"/>
      <c r="AD1513" s="9"/>
    </row>
    <row r="1514" spans="1:30" x14ac:dyDescent="0.2">
      <c r="A1514" s="2"/>
      <c r="B1514" s="9"/>
      <c r="C1514" s="9"/>
      <c r="D1514" s="9"/>
      <c r="E1514" s="9"/>
      <c r="F1514" s="9"/>
      <c r="G1514" s="9"/>
      <c r="H1514" s="9"/>
      <c r="I1514" s="9"/>
      <c r="J1514" s="9"/>
      <c r="K1514" s="9"/>
      <c r="L1514" s="9"/>
      <c r="M1514" s="9"/>
      <c r="N1514" s="9"/>
      <c r="O1514" s="9"/>
      <c r="P1514" s="9"/>
      <c r="Q1514" s="9"/>
      <c r="R1514" s="9"/>
      <c r="S1514" s="9"/>
      <c r="T1514" s="9"/>
      <c r="U1514" s="9"/>
      <c r="V1514" s="9"/>
      <c r="W1514" s="9"/>
      <c r="X1514" s="9"/>
      <c r="Y1514" s="9"/>
      <c r="Z1514" s="9"/>
      <c r="AA1514" s="9"/>
      <c r="AB1514" s="9"/>
      <c r="AC1514" s="9"/>
      <c r="AD1514" s="9"/>
    </row>
    <row r="1515" spans="1:30" x14ac:dyDescent="0.2">
      <c r="A1515" s="2"/>
      <c r="B1515" s="9"/>
      <c r="C1515" s="9"/>
      <c r="D1515" s="9"/>
      <c r="E1515" s="9"/>
      <c r="F1515" s="9"/>
      <c r="G1515" s="9"/>
      <c r="H1515" s="9"/>
      <c r="I1515" s="9"/>
      <c r="J1515" s="9"/>
      <c r="K1515" s="9"/>
      <c r="L1515" s="9"/>
      <c r="M1515" s="9"/>
      <c r="N1515" s="9"/>
      <c r="O1515" s="9"/>
      <c r="P1515" s="9"/>
      <c r="Q1515" s="9"/>
      <c r="R1515" s="9"/>
      <c r="S1515" s="9"/>
      <c r="T1515" s="9"/>
      <c r="U1515" s="9"/>
      <c r="V1515" s="9"/>
      <c r="W1515" s="9"/>
      <c r="X1515" s="9"/>
      <c r="Y1515" s="9"/>
      <c r="Z1515" s="9"/>
      <c r="AA1515" s="9"/>
      <c r="AB1515" s="9"/>
      <c r="AC1515" s="9"/>
      <c r="AD1515" s="9"/>
    </row>
    <row r="1516" spans="1:30" x14ac:dyDescent="0.2">
      <c r="A1516" s="2"/>
      <c r="B1516" s="9"/>
      <c r="C1516" s="9"/>
      <c r="D1516" s="9"/>
      <c r="E1516" s="9"/>
      <c r="F1516" s="9"/>
      <c r="G1516" s="9"/>
      <c r="H1516" s="9"/>
      <c r="I1516" s="9"/>
      <c r="J1516" s="9"/>
      <c r="K1516" s="9"/>
      <c r="L1516" s="9"/>
      <c r="M1516" s="9"/>
      <c r="N1516" s="9"/>
      <c r="O1516" s="9"/>
      <c r="P1516" s="9"/>
      <c r="Q1516" s="9"/>
      <c r="R1516" s="9"/>
      <c r="S1516" s="9"/>
      <c r="T1516" s="9"/>
      <c r="U1516" s="9"/>
      <c r="V1516" s="9"/>
      <c r="W1516" s="9"/>
      <c r="X1516" s="9"/>
      <c r="Y1516" s="9"/>
      <c r="Z1516" s="9"/>
      <c r="AA1516" s="9"/>
      <c r="AB1516" s="9"/>
      <c r="AC1516" s="9"/>
      <c r="AD1516" s="9"/>
    </row>
    <row r="1517" spans="1:30" x14ac:dyDescent="0.2">
      <c r="A1517" s="2"/>
      <c r="B1517" s="9"/>
      <c r="C1517" s="9"/>
      <c r="D1517" s="9"/>
      <c r="E1517" s="9"/>
      <c r="F1517" s="9"/>
      <c r="G1517" s="9"/>
      <c r="H1517" s="9"/>
      <c r="I1517" s="9"/>
      <c r="J1517" s="9"/>
      <c r="K1517" s="9"/>
      <c r="L1517" s="9"/>
      <c r="M1517" s="9"/>
      <c r="N1517" s="9"/>
      <c r="O1517" s="9"/>
      <c r="P1517" s="9"/>
      <c r="Q1517" s="9"/>
      <c r="R1517" s="9"/>
      <c r="S1517" s="9"/>
      <c r="T1517" s="9"/>
      <c r="U1517" s="9"/>
      <c r="V1517" s="9"/>
      <c r="W1517" s="9"/>
      <c r="X1517" s="9"/>
      <c r="Y1517" s="9"/>
      <c r="Z1517" s="9"/>
      <c r="AA1517" s="9"/>
      <c r="AB1517" s="9"/>
      <c r="AC1517" s="9"/>
      <c r="AD1517" s="9"/>
    </row>
    <row r="1518" spans="1:30" x14ac:dyDescent="0.2">
      <c r="A1518" s="2"/>
      <c r="B1518" s="9"/>
      <c r="C1518" s="9"/>
      <c r="D1518" s="9"/>
      <c r="E1518" s="9"/>
      <c r="F1518" s="9"/>
      <c r="G1518" s="9"/>
      <c r="H1518" s="9"/>
      <c r="I1518" s="9"/>
      <c r="J1518" s="9"/>
      <c r="K1518" s="9"/>
      <c r="L1518" s="9"/>
      <c r="M1518" s="9"/>
      <c r="N1518" s="9"/>
      <c r="O1518" s="9"/>
      <c r="P1518" s="9"/>
      <c r="Q1518" s="9"/>
      <c r="R1518" s="9"/>
      <c r="S1518" s="9"/>
      <c r="T1518" s="9"/>
      <c r="U1518" s="9"/>
      <c r="V1518" s="9"/>
      <c r="W1518" s="9"/>
      <c r="X1518" s="9"/>
      <c r="Y1518" s="9"/>
      <c r="Z1518" s="9"/>
      <c r="AA1518" s="9"/>
      <c r="AB1518" s="9"/>
      <c r="AC1518" s="9"/>
      <c r="AD1518" s="9"/>
    </row>
    <row r="1519" spans="1:30" x14ac:dyDescent="0.2">
      <c r="A1519" s="2"/>
      <c r="B1519" s="9"/>
      <c r="C1519" s="9"/>
      <c r="D1519" s="9"/>
      <c r="E1519" s="9"/>
      <c r="F1519" s="9"/>
      <c r="G1519" s="9"/>
      <c r="H1519" s="9"/>
      <c r="I1519" s="9"/>
      <c r="J1519" s="9"/>
      <c r="K1519" s="9"/>
      <c r="L1519" s="9"/>
      <c r="M1519" s="9"/>
      <c r="N1519" s="9"/>
      <c r="O1519" s="9"/>
      <c r="P1519" s="9"/>
      <c r="Q1519" s="9"/>
      <c r="R1519" s="9"/>
      <c r="S1519" s="9"/>
      <c r="T1519" s="9"/>
      <c r="U1519" s="9"/>
      <c r="V1519" s="9"/>
      <c r="W1519" s="9"/>
      <c r="X1519" s="9"/>
      <c r="Y1519" s="9"/>
      <c r="Z1519" s="9"/>
      <c r="AA1519" s="9"/>
      <c r="AB1519" s="9"/>
      <c r="AC1519" s="9"/>
      <c r="AD1519" s="9"/>
    </row>
    <row r="1520" spans="1:30" x14ac:dyDescent="0.2">
      <c r="A1520" s="2"/>
      <c r="B1520" s="9"/>
      <c r="C1520" s="9"/>
      <c r="D1520" s="9"/>
      <c r="E1520" s="9"/>
      <c r="F1520" s="9"/>
      <c r="G1520" s="9"/>
      <c r="H1520" s="9"/>
      <c r="I1520" s="9"/>
      <c r="J1520" s="9"/>
      <c r="K1520" s="9"/>
      <c r="L1520" s="9"/>
      <c r="M1520" s="9"/>
      <c r="N1520" s="9"/>
      <c r="O1520" s="9"/>
      <c r="P1520" s="9"/>
      <c r="Q1520" s="9"/>
      <c r="R1520" s="9"/>
      <c r="S1520" s="9"/>
      <c r="T1520" s="9"/>
      <c r="U1520" s="9"/>
      <c r="V1520" s="9"/>
      <c r="W1520" s="9"/>
      <c r="X1520" s="9"/>
      <c r="Y1520" s="9"/>
      <c r="Z1520" s="9"/>
      <c r="AA1520" s="9"/>
      <c r="AB1520" s="9"/>
      <c r="AC1520" s="9"/>
      <c r="AD1520" s="9"/>
    </row>
    <row r="1521" spans="1:30" x14ac:dyDescent="0.2">
      <c r="A1521" s="2"/>
      <c r="B1521" s="9"/>
      <c r="C1521" s="9"/>
      <c r="D1521" s="9"/>
      <c r="E1521" s="9"/>
      <c r="F1521" s="9"/>
      <c r="G1521" s="9"/>
      <c r="H1521" s="9"/>
      <c r="I1521" s="9"/>
      <c r="J1521" s="9"/>
      <c r="K1521" s="9"/>
      <c r="L1521" s="9"/>
      <c r="M1521" s="9"/>
      <c r="N1521" s="9"/>
      <c r="O1521" s="9"/>
      <c r="P1521" s="9"/>
      <c r="Q1521" s="9"/>
      <c r="R1521" s="9"/>
      <c r="S1521" s="9"/>
      <c r="T1521" s="9"/>
      <c r="U1521" s="9"/>
      <c r="V1521" s="9"/>
      <c r="W1521" s="9"/>
      <c r="X1521" s="9"/>
      <c r="Y1521" s="9"/>
      <c r="Z1521" s="9"/>
      <c r="AA1521" s="9"/>
      <c r="AB1521" s="9"/>
      <c r="AC1521" s="9"/>
      <c r="AD1521" s="9"/>
    </row>
    <row r="1522" spans="1:30" x14ac:dyDescent="0.2">
      <c r="A1522" s="2"/>
      <c r="B1522" s="9"/>
      <c r="C1522" s="9"/>
      <c r="D1522" s="9"/>
      <c r="E1522" s="9"/>
      <c r="F1522" s="9"/>
      <c r="G1522" s="9"/>
      <c r="H1522" s="9"/>
      <c r="I1522" s="9"/>
      <c r="J1522" s="9"/>
      <c r="K1522" s="9"/>
      <c r="L1522" s="9"/>
      <c r="M1522" s="9"/>
      <c r="N1522" s="9"/>
      <c r="O1522" s="9"/>
      <c r="P1522" s="9"/>
      <c r="Q1522" s="9"/>
      <c r="R1522" s="9"/>
      <c r="S1522" s="9"/>
      <c r="T1522" s="9"/>
      <c r="U1522" s="9"/>
      <c r="V1522" s="9"/>
      <c r="W1522" s="9"/>
      <c r="X1522" s="9"/>
      <c r="Y1522" s="9"/>
      <c r="Z1522" s="9"/>
      <c r="AA1522" s="9"/>
      <c r="AB1522" s="9"/>
      <c r="AC1522" s="9"/>
      <c r="AD1522" s="9"/>
    </row>
    <row r="1523" spans="1:30" x14ac:dyDescent="0.2">
      <c r="A1523" s="2"/>
      <c r="B1523" s="9"/>
      <c r="C1523" s="9"/>
      <c r="D1523" s="9"/>
      <c r="E1523" s="9"/>
      <c r="F1523" s="9"/>
      <c r="G1523" s="9"/>
      <c r="H1523" s="9"/>
      <c r="I1523" s="9"/>
      <c r="J1523" s="9"/>
      <c r="K1523" s="9"/>
      <c r="L1523" s="9"/>
      <c r="M1523" s="9"/>
      <c r="N1523" s="9"/>
      <c r="O1523" s="9"/>
      <c r="P1523" s="9"/>
      <c r="Q1523" s="9"/>
      <c r="R1523" s="9"/>
      <c r="S1523" s="9"/>
      <c r="T1523" s="9"/>
      <c r="U1523" s="9"/>
      <c r="V1523" s="9"/>
      <c r="W1523" s="9"/>
      <c r="X1523" s="9"/>
      <c r="Y1523" s="9"/>
      <c r="Z1523" s="9"/>
      <c r="AA1523" s="9"/>
      <c r="AB1523" s="9"/>
      <c r="AC1523" s="9"/>
      <c r="AD1523" s="9"/>
    </row>
    <row r="1524" spans="1:30" x14ac:dyDescent="0.2">
      <c r="A1524" s="2"/>
      <c r="B1524" s="9"/>
      <c r="C1524" s="9"/>
      <c r="D1524" s="9"/>
      <c r="E1524" s="9"/>
      <c r="F1524" s="9"/>
      <c r="G1524" s="9"/>
      <c r="H1524" s="9"/>
      <c r="I1524" s="9"/>
      <c r="J1524" s="9"/>
      <c r="K1524" s="9"/>
      <c r="L1524" s="9"/>
      <c r="M1524" s="9"/>
      <c r="N1524" s="9"/>
      <c r="O1524" s="9"/>
      <c r="P1524" s="9"/>
      <c r="Q1524" s="9"/>
      <c r="R1524" s="9"/>
      <c r="S1524" s="9"/>
      <c r="T1524" s="9"/>
      <c r="U1524" s="9"/>
      <c r="V1524" s="9"/>
      <c r="W1524" s="9"/>
      <c r="X1524" s="9"/>
      <c r="Y1524" s="9"/>
      <c r="Z1524" s="9"/>
      <c r="AA1524" s="9"/>
      <c r="AB1524" s="9"/>
      <c r="AC1524" s="9"/>
      <c r="AD1524" s="9"/>
    </row>
    <row r="1525" spans="1:30" x14ac:dyDescent="0.2">
      <c r="A1525" s="2"/>
      <c r="B1525" s="9"/>
      <c r="C1525" s="9"/>
      <c r="D1525" s="9"/>
      <c r="E1525" s="9"/>
      <c r="F1525" s="9"/>
      <c r="G1525" s="9"/>
      <c r="H1525" s="9"/>
      <c r="I1525" s="9"/>
      <c r="J1525" s="9"/>
      <c r="K1525" s="9"/>
      <c r="L1525" s="9"/>
      <c r="M1525" s="9"/>
      <c r="N1525" s="9"/>
      <c r="O1525" s="9"/>
      <c r="P1525" s="9"/>
      <c r="Q1525" s="9"/>
      <c r="R1525" s="9"/>
      <c r="S1525" s="9"/>
      <c r="T1525" s="9"/>
      <c r="U1525" s="9"/>
      <c r="V1525" s="9"/>
      <c r="W1525" s="9"/>
      <c r="X1525" s="9"/>
      <c r="Y1525" s="9"/>
      <c r="Z1525" s="9"/>
      <c r="AA1525" s="9"/>
      <c r="AB1525" s="9"/>
      <c r="AC1525" s="9"/>
      <c r="AD1525" s="9"/>
    </row>
    <row r="1526" spans="1:30" x14ac:dyDescent="0.2">
      <c r="A1526" s="2"/>
      <c r="B1526" s="9"/>
      <c r="C1526" s="9"/>
      <c r="D1526" s="9"/>
      <c r="E1526" s="9"/>
      <c r="F1526" s="9"/>
      <c r="G1526" s="9"/>
      <c r="H1526" s="9"/>
      <c r="I1526" s="9"/>
      <c r="J1526" s="9"/>
      <c r="K1526" s="9"/>
      <c r="L1526" s="9"/>
      <c r="M1526" s="9"/>
      <c r="N1526" s="9"/>
      <c r="O1526" s="9"/>
      <c r="P1526" s="9"/>
      <c r="Q1526" s="9"/>
      <c r="R1526" s="9"/>
      <c r="S1526" s="9"/>
      <c r="T1526" s="9"/>
      <c r="U1526" s="9"/>
      <c r="V1526" s="9"/>
      <c r="W1526" s="9"/>
      <c r="X1526" s="9"/>
      <c r="Y1526" s="9"/>
      <c r="Z1526" s="9"/>
      <c r="AA1526" s="9"/>
      <c r="AB1526" s="9"/>
      <c r="AC1526" s="9"/>
      <c r="AD1526" s="9"/>
    </row>
    <row r="1527" spans="1:30" x14ac:dyDescent="0.2">
      <c r="A1527" s="2"/>
      <c r="B1527" s="9"/>
      <c r="C1527" s="9"/>
      <c r="D1527" s="9"/>
      <c r="E1527" s="9"/>
      <c r="F1527" s="9"/>
      <c r="G1527" s="9"/>
      <c r="H1527" s="9"/>
      <c r="I1527" s="9"/>
      <c r="J1527" s="9"/>
      <c r="K1527" s="9"/>
      <c r="L1527" s="9"/>
      <c r="M1527" s="9"/>
      <c r="N1527" s="9"/>
      <c r="O1527" s="9"/>
      <c r="P1527" s="9"/>
      <c r="Q1527" s="9"/>
      <c r="R1527" s="9"/>
      <c r="S1527" s="9"/>
      <c r="T1527" s="9"/>
      <c r="U1527" s="9"/>
      <c r="V1527" s="9"/>
      <c r="W1527" s="9"/>
      <c r="X1527" s="9"/>
      <c r="Y1527" s="9"/>
      <c r="Z1527" s="9"/>
      <c r="AA1527" s="9"/>
      <c r="AB1527" s="9"/>
      <c r="AC1527" s="9"/>
      <c r="AD1527" s="9"/>
    </row>
    <row r="1528" spans="1:30" x14ac:dyDescent="0.2">
      <c r="A1528" s="2"/>
      <c r="B1528" s="9"/>
      <c r="C1528" s="9"/>
      <c r="D1528" s="9"/>
      <c r="E1528" s="9"/>
      <c r="F1528" s="9"/>
      <c r="G1528" s="9"/>
      <c r="H1528" s="9"/>
      <c r="I1528" s="9"/>
      <c r="J1528" s="9"/>
      <c r="K1528" s="9"/>
      <c r="L1528" s="9"/>
      <c r="M1528" s="9"/>
      <c r="N1528" s="9"/>
      <c r="O1528" s="9"/>
      <c r="P1528" s="9"/>
      <c r="Q1528" s="9"/>
      <c r="R1528" s="9"/>
      <c r="S1528" s="9"/>
      <c r="T1528" s="9"/>
      <c r="U1528" s="9"/>
      <c r="V1528" s="9"/>
      <c r="W1528" s="9"/>
      <c r="X1528" s="9"/>
      <c r="Y1528" s="9"/>
      <c r="Z1528" s="9"/>
      <c r="AA1528" s="9"/>
      <c r="AB1528" s="9"/>
      <c r="AC1528" s="9"/>
      <c r="AD1528" s="9"/>
    </row>
    <row r="1529" spans="1:30" x14ac:dyDescent="0.2">
      <c r="A1529" s="2"/>
      <c r="B1529" s="9"/>
      <c r="C1529" s="9"/>
      <c r="D1529" s="9"/>
      <c r="E1529" s="9"/>
      <c r="F1529" s="9"/>
      <c r="G1529" s="9"/>
      <c r="H1529" s="9"/>
      <c r="I1529" s="9"/>
      <c r="J1529" s="9"/>
      <c r="K1529" s="9"/>
      <c r="L1529" s="9"/>
      <c r="M1529" s="9"/>
      <c r="N1529" s="9"/>
      <c r="O1529" s="9"/>
      <c r="P1529" s="9"/>
      <c r="Q1529" s="9"/>
      <c r="R1529" s="9"/>
      <c r="S1529" s="9"/>
      <c r="T1529" s="9"/>
      <c r="U1529" s="9"/>
      <c r="V1529" s="9"/>
      <c r="W1529" s="9"/>
      <c r="X1529" s="9"/>
      <c r="Y1529" s="9"/>
      <c r="Z1529" s="9"/>
      <c r="AA1529" s="9"/>
      <c r="AB1529" s="9"/>
      <c r="AC1529" s="9"/>
      <c r="AD1529" s="9"/>
    </row>
    <row r="1530" spans="1:30" x14ac:dyDescent="0.2">
      <c r="A1530" s="2"/>
      <c r="B1530" s="9"/>
      <c r="C1530" s="9"/>
      <c r="D1530" s="9"/>
      <c r="E1530" s="9"/>
      <c r="F1530" s="9"/>
      <c r="G1530" s="9"/>
      <c r="H1530" s="9"/>
      <c r="I1530" s="9"/>
      <c r="J1530" s="9"/>
      <c r="K1530" s="9"/>
      <c r="L1530" s="9"/>
      <c r="M1530" s="9"/>
      <c r="N1530" s="9"/>
      <c r="O1530" s="9"/>
      <c r="P1530" s="9"/>
      <c r="Q1530" s="9"/>
      <c r="R1530" s="9"/>
      <c r="S1530" s="9"/>
      <c r="T1530" s="9"/>
      <c r="U1530" s="9"/>
      <c r="V1530" s="9"/>
      <c r="W1530" s="9"/>
      <c r="X1530" s="9"/>
      <c r="Y1530" s="9"/>
      <c r="Z1530" s="9"/>
      <c r="AA1530" s="9"/>
      <c r="AB1530" s="9"/>
      <c r="AC1530" s="9"/>
      <c r="AD1530" s="9"/>
    </row>
    <row r="1531" spans="1:30" x14ac:dyDescent="0.2">
      <c r="A1531" s="2"/>
      <c r="B1531" s="9"/>
      <c r="C1531" s="9"/>
      <c r="D1531" s="9"/>
      <c r="E1531" s="9"/>
      <c r="F1531" s="9"/>
      <c r="G1531" s="9"/>
      <c r="H1531" s="9"/>
      <c r="I1531" s="9"/>
      <c r="J1531" s="9"/>
      <c r="K1531" s="9"/>
      <c r="L1531" s="9"/>
      <c r="M1531" s="9"/>
      <c r="N1531" s="9"/>
      <c r="O1531" s="9"/>
      <c r="P1531" s="9"/>
      <c r="Q1531" s="9"/>
      <c r="R1531" s="9"/>
      <c r="S1531" s="9"/>
      <c r="T1531" s="9"/>
      <c r="U1531" s="9"/>
      <c r="V1531" s="9"/>
      <c r="W1531" s="9"/>
      <c r="X1531" s="9"/>
      <c r="Y1531" s="9"/>
      <c r="Z1531" s="9"/>
      <c r="AA1531" s="9"/>
      <c r="AB1531" s="9"/>
      <c r="AC1531" s="9"/>
      <c r="AD1531" s="9"/>
    </row>
    <row r="1532" spans="1:30" x14ac:dyDescent="0.2">
      <c r="A1532" s="2"/>
      <c r="B1532" s="9"/>
      <c r="C1532" s="9"/>
      <c r="D1532" s="9"/>
      <c r="E1532" s="9"/>
      <c r="F1532" s="9"/>
      <c r="G1532" s="9"/>
      <c r="H1532" s="9"/>
      <c r="I1532" s="9"/>
      <c r="J1532" s="9"/>
      <c r="K1532" s="9"/>
      <c r="L1532" s="9"/>
      <c r="M1532" s="9"/>
      <c r="N1532" s="9"/>
      <c r="O1532" s="9"/>
      <c r="P1532" s="9"/>
      <c r="Q1532" s="9"/>
      <c r="R1532" s="9"/>
      <c r="S1532" s="9"/>
      <c r="T1532" s="9"/>
      <c r="U1532" s="9"/>
      <c r="V1532" s="9"/>
      <c r="W1532" s="9"/>
      <c r="X1532" s="9"/>
      <c r="Y1532" s="9"/>
      <c r="Z1532" s="9"/>
      <c r="AA1532" s="9"/>
      <c r="AB1532" s="9"/>
      <c r="AC1532" s="9"/>
      <c r="AD1532" s="9"/>
    </row>
    <row r="1533" spans="1:30" x14ac:dyDescent="0.2">
      <c r="A1533" s="2"/>
      <c r="B1533" s="9"/>
      <c r="C1533" s="9"/>
      <c r="D1533" s="9"/>
      <c r="E1533" s="9"/>
      <c r="F1533" s="9"/>
      <c r="G1533" s="9"/>
      <c r="H1533" s="9"/>
      <c r="I1533" s="9"/>
      <c r="J1533" s="9"/>
      <c r="K1533" s="9"/>
      <c r="L1533" s="9"/>
      <c r="M1533" s="9"/>
      <c r="N1533" s="9"/>
      <c r="O1533" s="9"/>
      <c r="P1533" s="9"/>
      <c r="Q1533" s="9"/>
      <c r="R1533" s="9"/>
      <c r="S1533" s="9"/>
      <c r="T1533" s="9"/>
      <c r="U1533" s="9"/>
      <c r="V1533" s="9"/>
      <c r="W1533" s="9"/>
      <c r="X1533" s="9"/>
      <c r="Y1533" s="9"/>
      <c r="Z1533" s="9"/>
      <c r="AA1533" s="9"/>
      <c r="AB1533" s="9"/>
      <c r="AC1533" s="9"/>
      <c r="AD1533" s="9"/>
    </row>
    <row r="1534" spans="1:30" x14ac:dyDescent="0.2">
      <c r="A1534" s="2"/>
      <c r="B1534" s="9"/>
      <c r="C1534" s="9"/>
      <c r="D1534" s="9"/>
      <c r="E1534" s="9"/>
      <c r="F1534" s="9"/>
      <c r="G1534" s="9"/>
      <c r="H1534" s="9"/>
      <c r="I1534" s="9"/>
      <c r="J1534" s="9"/>
      <c r="K1534" s="9"/>
      <c r="L1534" s="9"/>
      <c r="M1534" s="9"/>
      <c r="N1534" s="9"/>
      <c r="O1534" s="9"/>
      <c r="P1534" s="9"/>
      <c r="Q1534" s="9"/>
      <c r="R1534" s="9"/>
      <c r="S1534" s="9"/>
      <c r="T1534" s="9"/>
      <c r="U1534" s="9"/>
      <c r="V1534" s="9"/>
      <c r="W1534" s="9"/>
      <c r="X1534" s="9"/>
      <c r="Y1534" s="9"/>
      <c r="Z1534" s="9"/>
      <c r="AA1534" s="9"/>
      <c r="AB1534" s="9"/>
      <c r="AC1534" s="9"/>
      <c r="AD1534" s="9"/>
    </row>
    <row r="1535" spans="1:30" x14ac:dyDescent="0.2">
      <c r="A1535" s="2"/>
      <c r="B1535" s="9"/>
      <c r="C1535" s="9"/>
      <c r="D1535" s="9"/>
      <c r="E1535" s="9"/>
      <c r="F1535" s="9"/>
      <c r="G1535" s="9"/>
      <c r="H1535" s="9"/>
      <c r="I1535" s="9"/>
      <c r="J1535" s="9"/>
      <c r="K1535" s="9"/>
      <c r="L1535" s="9"/>
      <c r="M1535" s="9"/>
      <c r="N1535" s="9"/>
      <c r="O1535" s="9"/>
      <c r="P1535" s="9"/>
      <c r="Q1535" s="9"/>
      <c r="R1535" s="9"/>
      <c r="S1535" s="9"/>
      <c r="T1535" s="9"/>
      <c r="U1535" s="9"/>
      <c r="V1535" s="9"/>
      <c r="W1535" s="9"/>
      <c r="X1535" s="9"/>
      <c r="Y1535" s="9"/>
      <c r="Z1535" s="9"/>
      <c r="AA1535" s="9"/>
      <c r="AB1535" s="9"/>
      <c r="AC1535" s="9"/>
      <c r="AD1535" s="9"/>
    </row>
    <row r="1536" spans="1:30" x14ac:dyDescent="0.2">
      <c r="A1536" s="2"/>
      <c r="B1536" s="9"/>
      <c r="C1536" s="9"/>
      <c r="D1536" s="9"/>
      <c r="E1536" s="9"/>
      <c r="F1536" s="9"/>
      <c r="G1536" s="9"/>
      <c r="H1536" s="9"/>
      <c r="I1536" s="9"/>
      <c r="J1536" s="9"/>
      <c r="K1536" s="9"/>
      <c r="L1536" s="9"/>
      <c r="M1536" s="9"/>
      <c r="N1536" s="9"/>
      <c r="O1536" s="9"/>
      <c r="P1536" s="9"/>
      <c r="Q1536" s="9"/>
      <c r="R1536" s="9"/>
      <c r="S1536" s="9"/>
      <c r="T1536" s="9"/>
      <c r="U1536" s="9"/>
      <c r="V1536" s="9"/>
      <c r="W1536" s="9"/>
      <c r="X1536" s="9"/>
      <c r="Y1536" s="9"/>
      <c r="Z1536" s="9"/>
      <c r="AA1536" s="9"/>
      <c r="AB1536" s="9"/>
      <c r="AC1536" s="9"/>
      <c r="AD1536" s="9"/>
    </row>
    <row r="1537" spans="1:30" x14ac:dyDescent="0.2">
      <c r="A1537" s="2"/>
      <c r="B1537" s="9"/>
      <c r="C1537" s="9"/>
      <c r="D1537" s="9"/>
      <c r="E1537" s="9"/>
      <c r="F1537" s="9"/>
      <c r="G1537" s="9"/>
      <c r="H1537" s="9"/>
      <c r="I1537" s="9"/>
      <c r="J1537" s="9"/>
      <c r="K1537" s="9"/>
      <c r="L1537" s="9"/>
      <c r="M1537" s="9"/>
      <c r="N1537" s="9"/>
      <c r="O1537" s="9"/>
      <c r="P1537" s="9"/>
      <c r="Q1537" s="9"/>
      <c r="R1537" s="9"/>
      <c r="S1537" s="9"/>
      <c r="T1537" s="9"/>
      <c r="U1537" s="9"/>
      <c r="V1537" s="9"/>
      <c r="W1537" s="9"/>
      <c r="X1537" s="9"/>
      <c r="Y1537" s="9"/>
      <c r="Z1537" s="9"/>
      <c r="AA1537" s="9"/>
      <c r="AB1537" s="9"/>
      <c r="AC1537" s="9"/>
      <c r="AD1537" s="9"/>
    </row>
    <row r="1538" spans="1:30" x14ac:dyDescent="0.2">
      <c r="A1538" s="2"/>
      <c r="B1538" s="9"/>
      <c r="C1538" s="9"/>
      <c r="D1538" s="9"/>
      <c r="E1538" s="9"/>
      <c r="F1538" s="9"/>
      <c r="G1538" s="9"/>
      <c r="H1538" s="9"/>
      <c r="I1538" s="9"/>
      <c r="J1538" s="9"/>
      <c r="K1538" s="9"/>
      <c r="L1538" s="9"/>
      <c r="M1538" s="9"/>
      <c r="N1538" s="9"/>
      <c r="O1538" s="9"/>
      <c r="P1538" s="9"/>
      <c r="Q1538" s="9"/>
      <c r="R1538" s="9"/>
      <c r="S1538" s="9"/>
      <c r="T1538" s="9"/>
      <c r="U1538" s="9"/>
      <c r="V1538" s="9"/>
      <c r="W1538" s="9"/>
      <c r="X1538" s="9"/>
      <c r="Y1538" s="9"/>
      <c r="Z1538" s="9"/>
      <c r="AA1538" s="9"/>
      <c r="AB1538" s="9"/>
      <c r="AC1538" s="9"/>
      <c r="AD1538" s="9"/>
    </row>
    <row r="1539" spans="1:30" x14ac:dyDescent="0.2">
      <c r="A1539" s="2"/>
      <c r="B1539" s="9"/>
      <c r="C1539" s="9"/>
      <c r="D1539" s="9"/>
      <c r="E1539" s="9"/>
      <c r="F1539" s="9"/>
      <c r="G1539" s="9"/>
      <c r="H1539" s="9"/>
      <c r="I1539" s="9"/>
      <c r="J1539" s="9"/>
      <c r="K1539" s="9"/>
      <c r="L1539" s="9"/>
      <c r="M1539" s="9"/>
      <c r="N1539" s="9"/>
      <c r="O1539" s="9"/>
      <c r="P1539" s="9"/>
      <c r="Q1539" s="9"/>
      <c r="R1539" s="9"/>
      <c r="S1539" s="9"/>
      <c r="T1539" s="9"/>
      <c r="U1539" s="9"/>
      <c r="V1539" s="9"/>
      <c r="W1539" s="9"/>
      <c r="X1539" s="9"/>
      <c r="Y1539" s="9"/>
      <c r="Z1539" s="9"/>
      <c r="AA1539" s="9"/>
      <c r="AB1539" s="9"/>
      <c r="AC1539" s="9"/>
      <c r="AD1539" s="9"/>
    </row>
    <row r="1540" spans="1:30" x14ac:dyDescent="0.2">
      <c r="A1540" s="2"/>
      <c r="B1540" s="9"/>
      <c r="C1540" s="9"/>
      <c r="D1540" s="9"/>
      <c r="E1540" s="9"/>
      <c r="F1540" s="9"/>
      <c r="G1540" s="9"/>
      <c r="H1540" s="9"/>
      <c r="I1540" s="9"/>
      <c r="J1540" s="9"/>
      <c r="K1540" s="9"/>
      <c r="L1540" s="9"/>
      <c r="M1540" s="9"/>
      <c r="N1540" s="9"/>
      <c r="O1540" s="9"/>
      <c r="P1540" s="9"/>
      <c r="Q1540" s="9"/>
      <c r="R1540" s="9"/>
      <c r="S1540" s="9"/>
      <c r="T1540" s="9"/>
      <c r="U1540" s="9"/>
      <c r="V1540" s="9"/>
      <c r="W1540" s="9"/>
      <c r="X1540" s="9"/>
      <c r="Y1540" s="9"/>
      <c r="Z1540" s="9"/>
      <c r="AA1540" s="9"/>
      <c r="AB1540" s="9"/>
      <c r="AC1540" s="9"/>
      <c r="AD1540" s="9"/>
    </row>
    <row r="1541" spans="1:30" x14ac:dyDescent="0.2">
      <c r="A1541" s="2"/>
      <c r="B1541" s="9"/>
      <c r="C1541" s="9"/>
      <c r="D1541" s="9"/>
      <c r="E1541" s="9"/>
      <c r="F1541" s="9"/>
      <c r="G1541" s="9"/>
      <c r="H1541" s="9"/>
      <c r="I1541" s="9"/>
      <c r="J1541" s="9"/>
      <c r="K1541" s="9"/>
      <c r="L1541" s="9"/>
      <c r="M1541" s="9"/>
      <c r="N1541" s="9"/>
      <c r="O1541" s="9"/>
      <c r="P1541" s="9"/>
      <c r="Q1541" s="9"/>
      <c r="R1541" s="9"/>
      <c r="S1541" s="9"/>
      <c r="T1541" s="9"/>
      <c r="U1541" s="9"/>
      <c r="V1541" s="9"/>
      <c r="W1541" s="9"/>
      <c r="X1541" s="9"/>
      <c r="Y1541" s="9"/>
      <c r="Z1541" s="9"/>
      <c r="AA1541" s="9"/>
      <c r="AB1541" s="9"/>
      <c r="AC1541" s="9"/>
      <c r="AD1541" s="9"/>
    </row>
    <row r="1542" spans="1:30" x14ac:dyDescent="0.2">
      <c r="A1542" s="2"/>
      <c r="B1542" s="9"/>
      <c r="C1542" s="9"/>
      <c r="D1542" s="9"/>
      <c r="E1542" s="9"/>
      <c r="F1542" s="9"/>
      <c r="G1542" s="9"/>
      <c r="H1542" s="9"/>
      <c r="I1542" s="9"/>
      <c r="J1542" s="9"/>
      <c r="K1542" s="9"/>
      <c r="L1542" s="9"/>
      <c r="M1542" s="9"/>
      <c r="N1542" s="9"/>
      <c r="O1542" s="9"/>
      <c r="P1542" s="9"/>
      <c r="Q1542" s="9"/>
      <c r="R1542" s="9"/>
      <c r="S1542" s="9"/>
      <c r="T1542" s="9"/>
      <c r="U1542" s="9"/>
      <c r="V1542" s="9"/>
      <c r="W1542" s="9"/>
      <c r="X1542" s="9"/>
      <c r="Y1542" s="9"/>
      <c r="Z1542" s="9"/>
      <c r="AA1542" s="9"/>
      <c r="AB1542" s="9"/>
      <c r="AC1542" s="9"/>
      <c r="AD1542" s="9"/>
    </row>
    <row r="1543" spans="1:30" x14ac:dyDescent="0.2">
      <c r="A1543" s="2"/>
      <c r="B1543" s="9"/>
      <c r="C1543" s="9"/>
      <c r="D1543" s="9"/>
      <c r="E1543" s="9"/>
      <c r="F1543" s="9"/>
      <c r="G1543" s="9"/>
      <c r="H1543" s="9"/>
      <c r="I1543" s="9"/>
      <c r="J1543" s="9"/>
      <c r="K1543" s="9"/>
      <c r="L1543" s="9"/>
      <c r="M1543" s="9"/>
      <c r="N1543" s="9"/>
      <c r="O1543" s="9"/>
      <c r="P1543" s="9"/>
      <c r="Q1543" s="9"/>
      <c r="R1543" s="9"/>
      <c r="S1543" s="9"/>
      <c r="T1543" s="9"/>
      <c r="U1543" s="9"/>
      <c r="V1543" s="9"/>
      <c r="W1543" s="9"/>
      <c r="X1543" s="9"/>
      <c r="Y1543" s="9"/>
      <c r="Z1543" s="9"/>
      <c r="AA1543" s="9"/>
      <c r="AB1543" s="9"/>
      <c r="AC1543" s="9"/>
      <c r="AD1543" s="9"/>
    </row>
    <row r="1544" spans="1:30" x14ac:dyDescent="0.2">
      <c r="A1544" s="2"/>
      <c r="B1544" s="9"/>
      <c r="C1544" s="9"/>
      <c r="D1544" s="9"/>
      <c r="E1544" s="9"/>
      <c r="F1544" s="9"/>
      <c r="G1544" s="9"/>
      <c r="H1544" s="9"/>
      <c r="I1544" s="9"/>
      <c r="J1544" s="9"/>
      <c r="K1544" s="9"/>
      <c r="L1544" s="9"/>
      <c r="M1544" s="9"/>
      <c r="N1544" s="9"/>
      <c r="O1544" s="9"/>
      <c r="P1544" s="9"/>
      <c r="Q1544" s="9"/>
      <c r="R1544" s="9"/>
      <c r="S1544" s="9"/>
      <c r="T1544" s="9"/>
      <c r="U1544" s="9"/>
      <c r="V1544" s="9"/>
      <c r="W1544" s="9"/>
      <c r="X1544" s="9"/>
      <c r="Y1544" s="9"/>
      <c r="Z1544" s="9"/>
      <c r="AA1544" s="9"/>
      <c r="AB1544" s="9"/>
      <c r="AC1544" s="9"/>
      <c r="AD1544" s="9"/>
    </row>
    <row r="1545" spans="1:30" x14ac:dyDescent="0.2">
      <c r="A1545" s="2"/>
      <c r="B1545" s="9"/>
      <c r="C1545" s="9"/>
      <c r="D1545" s="9"/>
      <c r="E1545" s="9"/>
      <c r="F1545" s="9"/>
      <c r="G1545" s="9"/>
      <c r="H1545" s="9"/>
      <c r="I1545" s="9"/>
      <c r="J1545" s="9"/>
      <c r="K1545" s="9"/>
      <c r="L1545" s="9"/>
      <c r="M1545" s="9"/>
      <c r="N1545" s="9"/>
      <c r="O1545" s="9"/>
      <c r="P1545" s="9"/>
      <c r="Q1545" s="9"/>
      <c r="R1545" s="9"/>
      <c r="S1545" s="9"/>
      <c r="T1545" s="9"/>
      <c r="U1545" s="9"/>
      <c r="V1545" s="9"/>
      <c r="W1545" s="9"/>
      <c r="X1545" s="9"/>
      <c r="Y1545" s="9"/>
      <c r="Z1545" s="9"/>
      <c r="AA1545" s="9"/>
      <c r="AB1545" s="9"/>
      <c r="AC1545" s="9"/>
      <c r="AD1545" s="9"/>
    </row>
    <row r="1546" spans="1:30" x14ac:dyDescent="0.2">
      <c r="A1546" s="2"/>
      <c r="B1546" s="9"/>
      <c r="C1546" s="9"/>
      <c r="D1546" s="9"/>
      <c r="E1546" s="9"/>
      <c r="F1546" s="9"/>
      <c r="G1546" s="9"/>
      <c r="H1546" s="9"/>
      <c r="I1546" s="9"/>
      <c r="J1546" s="9"/>
      <c r="K1546" s="9"/>
      <c r="L1546" s="9"/>
      <c r="M1546" s="9"/>
      <c r="N1546" s="9"/>
      <c r="O1546" s="9"/>
      <c r="P1546" s="9"/>
      <c r="Q1546" s="9"/>
      <c r="R1546" s="9"/>
      <c r="S1546" s="9"/>
      <c r="T1546" s="9"/>
      <c r="U1546" s="9"/>
      <c r="V1546" s="9"/>
      <c r="W1546" s="9"/>
      <c r="X1546" s="9"/>
      <c r="Y1546" s="9"/>
      <c r="Z1546" s="9"/>
      <c r="AA1546" s="9"/>
      <c r="AB1546" s="9"/>
      <c r="AC1546" s="9"/>
      <c r="AD1546" s="9"/>
    </row>
    <row r="1547" spans="1:30" x14ac:dyDescent="0.2">
      <c r="A1547" s="2"/>
      <c r="B1547" s="9"/>
      <c r="C1547" s="9"/>
      <c r="D1547" s="9"/>
      <c r="E1547" s="9"/>
      <c r="F1547" s="9"/>
      <c r="G1547" s="9"/>
      <c r="H1547" s="9"/>
      <c r="I1547" s="9"/>
      <c r="J1547" s="9"/>
      <c r="K1547" s="9"/>
      <c r="L1547" s="9"/>
      <c r="M1547" s="9"/>
      <c r="N1547" s="9"/>
      <c r="O1547" s="9"/>
      <c r="P1547" s="9"/>
      <c r="Q1547" s="9"/>
      <c r="R1547" s="9"/>
      <c r="S1547" s="9"/>
      <c r="T1547" s="9"/>
      <c r="U1547" s="9"/>
      <c r="V1547" s="9"/>
      <c r="W1547" s="9"/>
      <c r="X1547" s="9"/>
      <c r="Y1547" s="9"/>
      <c r="Z1547" s="9"/>
      <c r="AA1547" s="9"/>
      <c r="AB1547" s="9"/>
      <c r="AC1547" s="9"/>
      <c r="AD1547" s="9"/>
    </row>
    <row r="1548" spans="1:30" x14ac:dyDescent="0.2">
      <c r="A1548" s="2"/>
      <c r="B1548" s="9"/>
      <c r="C1548" s="9"/>
      <c r="D1548" s="9"/>
      <c r="E1548" s="9"/>
      <c r="F1548" s="9"/>
      <c r="G1548" s="9"/>
      <c r="H1548" s="9"/>
      <c r="I1548" s="9"/>
      <c r="J1548" s="9"/>
      <c r="K1548" s="9"/>
      <c r="L1548" s="9"/>
      <c r="M1548" s="9"/>
      <c r="N1548" s="9"/>
      <c r="O1548" s="9"/>
      <c r="P1548" s="9"/>
      <c r="Q1548" s="9"/>
      <c r="R1548" s="9"/>
      <c r="S1548" s="9"/>
      <c r="T1548" s="9"/>
      <c r="U1548" s="9"/>
      <c r="V1548" s="9"/>
      <c r="W1548" s="9"/>
      <c r="X1548" s="9"/>
      <c r="Y1548" s="9"/>
      <c r="Z1548" s="9"/>
      <c r="AA1548" s="9"/>
      <c r="AB1548" s="9"/>
      <c r="AC1548" s="9"/>
      <c r="AD1548" s="9"/>
    </row>
    <row r="1549" spans="1:30" x14ac:dyDescent="0.2">
      <c r="A1549" s="2"/>
      <c r="B1549" s="9"/>
      <c r="C1549" s="9"/>
      <c r="D1549" s="9"/>
      <c r="E1549" s="9"/>
      <c r="F1549" s="9"/>
      <c r="G1549" s="9"/>
      <c r="H1549" s="9"/>
      <c r="I1549" s="9"/>
      <c r="J1549" s="9"/>
      <c r="K1549" s="9"/>
      <c r="L1549" s="9"/>
      <c r="M1549" s="9"/>
      <c r="N1549" s="9"/>
      <c r="O1549" s="9"/>
      <c r="P1549" s="9"/>
      <c r="Q1549" s="9"/>
      <c r="R1549" s="9"/>
      <c r="S1549" s="9"/>
      <c r="T1549" s="9"/>
      <c r="U1549" s="9"/>
      <c r="V1549" s="9"/>
      <c r="W1549" s="9"/>
      <c r="X1549" s="9"/>
      <c r="Y1549" s="9"/>
      <c r="Z1549" s="9"/>
      <c r="AA1549" s="9"/>
      <c r="AB1549" s="9"/>
      <c r="AC1549" s="9"/>
      <c r="AD1549" s="9"/>
    </row>
    <row r="1550" spans="1:30" x14ac:dyDescent="0.2">
      <c r="A1550" s="2"/>
      <c r="B1550" s="9"/>
      <c r="C1550" s="9"/>
      <c r="D1550" s="9"/>
      <c r="E1550" s="9"/>
      <c r="F1550" s="9"/>
      <c r="G1550" s="9"/>
      <c r="H1550" s="9"/>
      <c r="I1550" s="9"/>
      <c r="J1550" s="9"/>
      <c r="K1550" s="9"/>
      <c r="L1550" s="9"/>
      <c r="M1550" s="9"/>
      <c r="N1550" s="9"/>
      <c r="O1550" s="9"/>
      <c r="P1550" s="9"/>
      <c r="Q1550" s="9"/>
      <c r="R1550" s="9"/>
      <c r="S1550" s="9"/>
      <c r="T1550" s="9"/>
      <c r="U1550" s="9"/>
      <c r="V1550" s="9"/>
      <c r="W1550" s="9"/>
      <c r="X1550" s="9"/>
      <c r="Y1550" s="9"/>
      <c r="Z1550" s="9"/>
      <c r="AA1550" s="9"/>
      <c r="AB1550" s="9"/>
      <c r="AC1550" s="9"/>
      <c r="AD1550" s="9"/>
    </row>
    <row r="1551" spans="1:30" x14ac:dyDescent="0.2">
      <c r="A1551" s="2"/>
      <c r="B1551" s="9"/>
      <c r="C1551" s="9"/>
      <c r="D1551" s="9"/>
      <c r="E1551" s="9"/>
      <c r="F1551" s="9"/>
      <c r="G1551" s="9"/>
      <c r="H1551" s="9"/>
      <c r="I1551" s="9"/>
      <c r="J1551" s="9"/>
      <c r="K1551" s="9"/>
      <c r="L1551" s="9"/>
      <c r="M1551" s="9"/>
      <c r="N1551" s="9"/>
      <c r="O1551" s="9"/>
      <c r="P1551" s="9"/>
      <c r="Q1551" s="9"/>
      <c r="R1551" s="9"/>
      <c r="S1551" s="9"/>
      <c r="T1551" s="9"/>
      <c r="U1551" s="9"/>
      <c r="V1551" s="9"/>
      <c r="W1551" s="9"/>
      <c r="X1551" s="9"/>
      <c r="Y1551" s="9"/>
      <c r="Z1551" s="9"/>
      <c r="AA1551" s="9"/>
      <c r="AB1551" s="9"/>
      <c r="AC1551" s="9"/>
      <c r="AD1551" s="9"/>
    </row>
    <row r="1552" spans="1:30" x14ac:dyDescent="0.2">
      <c r="A1552" s="2"/>
      <c r="B1552" s="9"/>
      <c r="C1552" s="9"/>
      <c r="D1552" s="9"/>
      <c r="E1552" s="9"/>
      <c r="F1552" s="9"/>
      <c r="G1552" s="9"/>
      <c r="H1552" s="9"/>
      <c r="I1552" s="9"/>
      <c r="J1552" s="9"/>
      <c r="K1552" s="9"/>
      <c r="L1552" s="9"/>
      <c r="M1552" s="9"/>
      <c r="N1552" s="9"/>
      <c r="O1552" s="9"/>
      <c r="P1552" s="9"/>
      <c r="Q1552" s="9"/>
      <c r="R1552" s="9"/>
      <c r="S1552" s="9"/>
      <c r="T1552" s="9"/>
      <c r="U1552" s="9"/>
      <c r="V1552" s="9"/>
      <c r="W1552" s="9"/>
      <c r="X1552" s="9"/>
      <c r="Y1552" s="9"/>
      <c r="Z1552" s="9"/>
      <c r="AA1552" s="9"/>
      <c r="AB1552" s="9"/>
      <c r="AC1552" s="9"/>
      <c r="AD1552" s="9"/>
    </row>
    <row r="1553" spans="1:30" x14ac:dyDescent="0.2">
      <c r="A1553" s="2"/>
      <c r="B1553" s="9"/>
      <c r="C1553" s="9"/>
      <c r="D1553" s="9"/>
      <c r="E1553" s="9"/>
      <c r="F1553" s="9"/>
      <c r="G1553" s="9"/>
      <c r="H1553" s="9"/>
      <c r="I1553" s="9"/>
      <c r="J1553" s="9"/>
      <c r="K1553" s="9"/>
      <c r="L1553" s="9"/>
      <c r="M1553" s="9"/>
      <c r="N1553" s="9"/>
      <c r="O1553" s="9"/>
      <c r="P1553" s="9"/>
      <c r="Q1553" s="9"/>
      <c r="R1553" s="9"/>
      <c r="S1553" s="9"/>
      <c r="T1553" s="9"/>
      <c r="U1553" s="9"/>
      <c r="V1553" s="9"/>
      <c r="W1553" s="9"/>
      <c r="X1553" s="9"/>
      <c r="Y1553" s="9"/>
      <c r="Z1553" s="9"/>
      <c r="AA1553" s="9"/>
      <c r="AB1553" s="9"/>
      <c r="AC1553" s="9"/>
      <c r="AD1553" s="9"/>
    </row>
    <row r="1554" spans="1:30" x14ac:dyDescent="0.2">
      <c r="A1554" s="2"/>
      <c r="B1554" s="9"/>
      <c r="C1554" s="9"/>
      <c r="D1554" s="9"/>
      <c r="E1554" s="9"/>
      <c r="F1554" s="9"/>
      <c r="G1554" s="9"/>
      <c r="H1554" s="9"/>
      <c r="I1554" s="9"/>
      <c r="J1554" s="9"/>
      <c r="K1554" s="9"/>
      <c r="L1554" s="9"/>
      <c r="M1554" s="9"/>
      <c r="N1554" s="9"/>
      <c r="O1554" s="9"/>
      <c r="P1554" s="9"/>
      <c r="Q1554" s="9"/>
      <c r="R1554" s="9"/>
      <c r="S1554" s="9"/>
      <c r="T1554" s="9"/>
      <c r="U1554" s="9"/>
      <c r="V1554" s="9"/>
      <c r="W1554" s="9"/>
      <c r="X1554" s="9"/>
      <c r="Y1554" s="9"/>
      <c r="Z1554" s="9"/>
      <c r="AA1554" s="9"/>
      <c r="AB1554" s="9"/>
      <c r="AC1554" s="9"/>
      <c r="AD1554" s="9"/>
    </row>
    <row r="1555" spans="1:30" x14ac:dyDescent="0.2">
      <c r="A1555" s="2"/>
      <c r="B1555" s="9"/>
      <c r="C1555" s="9"/>
      <c r="D1555" s="9"/>
      <c r="E1555" s="9"/>
      <c r="F1555" s="9"/>
      <c r="G1555" s="9"/>
      <c r="H1555" s="9"/>
      <c r="I1555" s="9"/>
      <c r="J1555" s="9"/>
      <c r="K1555" s="9"/>
      <c r="L1555" s="9"/>
      <c r="M1555" s="9"/>
      <c r="N1555" s="9"/>
      <c r="O1555" s="9"/>
      <c r="P1555" s="9"/>
      <c r="Q1555" s="9"/>
      <c r="R1555" s="9"/>
      <c r="S1555" s="9"/>
      <c r="T1555" s="9"/>
      <c r="U1555" s="9"/>
      <c r="V1555" s="9"/>
      <c r="W1555" s="9"/>
      <c r="X1555" s="9"/>
      <c r="Y1555" s="9"/>
      <c r="Z1555" s="9"/>
      <c r="AA1555" s="9"/>
      <c r="AB1555" s="9"/>
      <c r="AC1555" s="9"/>
      <c r="AD1555" s="9"/>
    </row>
    <row r="1556" spans="1:30" x14ac:dyDescent="0.2">
      <c r="A1556" s="2"/>
      <c r="B1556" s="9"/>
      <c r="C1556" s="9"/>
      <c r="D1556" s="9"/>
      <c r="E1556" s="9"/>
      <c r="F1556" s="9"/>
      <c r="G1556" s="9"/>
      <c r="H1556" s="9"/>
      <c r="I1556" s="9"/>
      <c r="J1556" s="9"/>
      <c r="K1556" s="9"/>
      <c r="L1556" s="9"/>
      <c r="M1556" s="9"/>
      <c r="N1556" s="9"/>
      <c r="O1556" s="9"/>
      <c r="P1556" s="9"/>
      <c r="Q1556" s="9"/>
      <c r="R1556" s="9"/>
      <c r="S1556" s="9"/>
      <c r="T1556" s="9"/>
      <c r="U1556" s="9"/>
      <c r="V1556" s="9"/>
      <c r="W1556" s="9"/>
      <c r="X1556" s="9"/>
      <c r="Y1556" s="9"/>
      <c r="Z1556" s="9"/>
      <c r="AA1556" s="9"/>
      <c r="AB1556" s="9"/>
      <c r="AC1556" s="9"/>
      <c r="AD1556" s="9"/>
    </row>
    <row r="1557" spans="1:30" x14ac:dyDescent="0.2">
      <c r="A1557" s="2"/>
      <c r="B1557" s="9"/>
      <c r="C1557" s="9"/>
      <c r="D1557" s="9"/>
      <c r="E1557" s="9"/>
      <c r="F1557" s="9"/>
      <c r="G1557" s="9"/>
      <c r="H1557" s="9"/>
      <c r="I1557" s="9"/>
      <c r="J1557" s="9"/>
      <c r="K1557" s="9"/>
      <c r="L1557" s="9"/>
      <c r="M1557" s="9"/>
      <c r="N1557" s="9"/>
      <c r="O1557" s="9"/>
      <c r="P1557" s="9"/>
      <c r="Q1557" s="9"/>
      <c r="R1557" s="9"/>
      <c r="S1557" s="9"/>
      <c r="T1557" s="9"/>
      <c r="U1557" s="9"/>
      <c r="V1557" s="9"/>
      <c r="W1557" s="9"/>
      <c r="X1557" s="9"/>
      <c r="Y1557" s="9"/>
      <c r="Z1557" s="9"/>
      <c r="AA1557" s="9"/>
      <c r="AB1557" s="9"/>
      <c r="AC1557" s="9"/>
      <c r="AD1557" s="9"/>
    </row>
    <row r="1558" spans="1:30" x14ac:dyDescent="0.2">
      <c r="A1558" s="2"/>
      <c r="B1558" s="9"/>
      <c r="C1558" s="9"/>
      <c r="D1558" s="9"/>
      <c r="E1558" s="9"/>
      <c r="F1558" s="9"/>
      <c r="G1558" s="9"/>
      <c r="H1558" s="9"/>
      <c r="I1558" s="9"/>
      <c r="J1558" s="9"/>
      <c r="K1558" s="9"/>
      <c r="L1558" s="9"/>
      <c r="M1558" s="9"/>
      <c r="N1558" s="9"/>
      <c r="O1558" s="9"/>
      <c r="P1558" s="9"/>
      <c r="Q1558" s="9"/>
      <c r="R1558" s="9"/>
      <c r="S1558" s="9"/>
      <c r="T1558" s="9"/>
      <c r="U1558" s="9"/>
      <c r="V1558" s="9"/>
      <c r="W1558" s="9"/>
      <c r="X1558" s="9"/>
      <c r="Y1558" s="9"/>
      <c r="Z1558" s="9"/>
      <c r="AA1558" s="9"/>
      <c r="AB1558" s="9"/>
      <c r="AC1558" s="9"/>
      <c r="AD1558" s="9"/>
    </row>
    <row r="1559" spans="1:30" x14ac:dyDescent="0.2">
      <c r="A1559" s="2"/>
      <c r="B1559" s="9"/>
      <c r="C1559" s="9"/>
      <c r="D1559" s="9"/>
      <c r="E1559" s="9"/>
      <c r="F1559" s="9"/>
      <c r="G1559" s="9"/>
      <c r="H1559" s="9"/>
      <c r="I1559" s="9"/>
      <c r="J1559" s="9"/>
      <c r="K1559" s="9"/>
      <c r="L1559" s="9"/>
      <c r="M1559" s="9"/>
      <c r="N1559" s="9"/>
      <c r="O1559" s="9"/>
      <c r="P1559" s="9"/>
      <c r="Q1559" s="9"/>
      <c r="R1559" s="9"/>
      <c r="S1559" s="9"/>
      <c r="T1559" s="9"/>
      <c r="U1559" s="9"/>
      <c r="V1559" s="9"/>
      <c r="W1559" s="9"/>
      <c r="X1559" s="9"/>
      <c r="Y1559" s="9"/>
      <c r="Z1559" s="9"/>
      <c r="AA1559" s="9"/>
      <c r="AB1559" s="9"/>
      <c r="AC1559" s="9"/>
      <c r="AD1559" s="9"/>
    </row>
    <row r="1560" spans="1:30" x14ac:dyDescent="0.2">
      <c r="A1560" s="2"/>
      <c r="B1560" s="9"/>
      <c r="C1560" s="9"/>
      <c r="D1560" s="9"/>
      <c r="E1560" s="9"/>
      <c r="F1560" s="9"/>
      <c r="G1560" s="9"/>
      <c r="H1560" s="9"/>
      <c r="I1560" s="9"/>
      <c r="J1560" s="9"/>
      <c r="K1560" s="9"/>
      <c r="L1560" s="9"/>
      <c r="M1560" s="9"/>
      <c r="N1560" s="9"/>
      <c r="O1560" s="9"/>
      <c r="P1560" s="9"/>
      <c r="Q1560" s="9"/>
      <c r="R1560" s="9"/>
      <c r="S1560" s="9"/>
      <c r="T1560" s="9"/>
      <c r="U1560" s="9"/>
      <c r="V1560" s="9"/>
      <c r="W1560" s="9"/>
      <c r="X1560" s="9"/>
      <c r="Y1560" s="9"/>
      <c r="Z1560" s="9"/>
      <c r="AA1560" s="9"/>
      <c r="AB1560" s="9"/>
      <c r="AC1560" s="9"/>
      <c r="AD1560" s="9"/>
    </row>
    <row r="1561" spans="1:30" x14ac:dyDescent="0.2">
      <c r="A1561" s="2"/>
      <c r="B1561" s="9"/>
      <c r="C1561" s="9"/>
      <c r="D1561" s="9"/>
      <c r="E1561" s="9"/>
      <c r="F1561" s="9"/>
      <c r="G1561" s="9"/>
      <c r="H1561" s="9"/>
      <c r="I1561" s="9"/>
      <c r="J1561" s="9"/>
      <c r="K1561" s="9"/>
      <c r="L1561" s="9"/>
      <c r="M1561" s="9"/>
      <c r="N1561" s="9"/>
      <c r="O1561" s="9"/>
      <c r="P1561" s="9"/>
      <c r="Q1561" s="9"/>
      <c r="R1561" s="9"/>
      <c r="S1561" s="9"/>
      <c r="T1561" s="9"/>
      <c r="U1561" s="9"/>
      <c r="V1561" s="9"/>
      <c r="W1561" s="9"/>
      <c r="X1561" s="9"/>
      <c r="Y1561" s="9"/>
      <c r="Z1561" s="9"/>
      <c r="AA1561" s="9"/>
      <c r="AB1561" s="9"/>
      <c r="AC1561" s="9"/>
      <c r="AD1561" s="9"/>
    </row>
    <row r="1562" spans="1:30" x14ac:dyDescent="0.2">
      <c r="A1562" s="2"/>
      <c r="B1562" s="9"/>
      <c r="C1562" s="9"/>
      <c r="D1562" s="9"/>
      <c r="E1562" s="9"/>
      <c r="F1562" s="9"/>
      <c r="G1562" s="9"/>
      <c r="H1562" s="9"/>
      <c r="I1562" s="9"/>
      <c r="J1562" s="9"/>
      <c r="K1562" s="9"/>
      <c r="L1562" s="9"/>
      <c r="M1562" s="9"/>
      <c r="N1562" s="9"/>
      <c r="O1562" s="9"/>
      <c r="P1562" s="9"/>
      <c r="Q1562" s="9"/>
      <c r="R1562" s="9"/>
      <c r="S1562" s="9"/>
      <c r="T1562" s="9"/>
      <c r="U1562" s="9"/>
      <c r="V1562" s="9"/>
      <c r="W1562" s="9"/>
      <c r="X1562" s="9"/>
      <c r="Y1562" s="9"/>
      <c r="Z1562" s="9"/>
      <c r="AA1562" s="9"/>
      <c r="AB1562" s="9"/>
      <c r="AC1562" s="9"/>
      <c r="AD1562" s="9"/>
    </row>
    <row r="1563" spans="1:30" x14ac:dyDescent="0.2">
      <c r="A1563" s="2"/>
      <c r="B1563" s="9"/>
      <c r="C1563" s="9"/>
      <c r="D1563" s="9"/>
      <c r="E1563" s="9"/>
      <c r="F1563" s="9"/>
      <c r="G1563" s="9"/>
      <c r="H1563" s="9"/>
      <c r="I1563" s="9"/>
      <c r="J1563" s="9"/>
      <c r="K1563" s="9"/>
      <c r="L1563" s="9"/>
      <c r="M1563" s="9"/>
      <c r="N1563" s="9"/>
      <c r="O1563" s="9"/>
      <c r="P1563" s="9"/>
      <c r="Q1563" s="9"/>
      <c r="R1563" s="9"/>
      <c r="S1563" s="9"/>
      <c r="T1563" s="9"/>
      <c r="U1563" s="9"/>
      <c r="V1563" s="9"/>
      <c r="W1563" s="9"/>
      <c r="X1563" s="9"/>
      <c r="Y1563" s="9"/>
      <c r="Z1563" s="9"/>
      <c r="AA1563" s="9"/>
      <c r="AB1563" s="9"/>
      <c r="AC1563" s="9"/>
      <c r="AD1563" s="9"/>
    </row>
    <row r="1564" spans="1:30" x14ac:dyDescent="0.2">
      <c r="A1564" s="2"/>
      <c r="B1564" s="9"/>
      <c r="C1564" s="9"/>
      <c r="D1564" s="9"/>
      <c r="E1564" s="9"/>
      <c r="F1564" s="9"/>
      <c r="G1564" s="9"/>
      <c r="H1564" s="9"/>
      <c r="I1564" s="9"/>
      <c r="J1564" s="9"/>
      <c r="K1564" s="9"/>
      <c r="L1564" s="9"/>
      <c r="M1564" s="9"/>
      <c r="N1564" s="9"/>
      <c r="O1564" s="9"/>
      <c r="P1564" s="9"/>
      <c r="Q1564" s="9"/>
      <c r="R1564" s="9"/>
      <c r="S1564" s="9"/>
      <c r="T1564" s="9"/>
      <c r="U1564" s="9"/>
      <c r="V1564" s="9"/>
      <c r="W1564" s="9"/>
      <c r="X1564" s="9"/>
      <c r="Y1564" s="9"/>
      <c r="Z1564" s="9"/>
      <c r="AA1564" s="9"/>
      <c r="AB1564" s="9"/>
      <c r="AC1564" s="9"/>
      <c r="AD1564" s="9"/>
    </row>
    <row r="1565" spans="1:30" x14ac:dyDescent="0.2">
      <c r="A1565" s="2"/>
      <c r="B1565" s="9"/>
      <c r="C1565" s="9"/>
      <c r="D1565" s="9"/>
      <c r="E1565" s="9"/>
      <c r="F1565" s="9"/>
      <c r="G1565" s="9"/>
      <c r="H1565" s="9"/>
      <c r="I1565" s="9"/>
      <c r="J1565" s="9"/>
      <c r="K1565" s="9"/>
      <c r="L1565" s="9"/>
      <c r="M1565" s="9"/>
      <c r="N1565" s="9"/>
      <c r="O1565" s="9"/>
      <c r="P1565" s="9"/>
      <c r="Q1565" s="9"/>
      <c r="R1565" s="9"/>
      <c r="S1565" s="9"/>
      <c r="T1565" s="9"/>
      <c r="U1565" s="9"/>
      <c r="V1565" s="9"/>
      <c r="W1565" s="9"/>
      <c r="X1565" s="9"/>
      <c r="Y1565" s="9"/>
      <c r="Z1565" s="9"/>
      <c r="AA1565" s="9"/>
      <c r="AB1565" s="9"/>
      <c r="AC1565" s="9"/>
      <c r="AD1565" s="9"/>
    </row>
    <row r="1566" spans="1:30" x14ac:dyDescent="0.2">
      <c r="A1566" s="2"/>
      <c r="B1566" s="9"/>
      <c r="C1566" s="9"/>
      <c r="D1566" s="9"/>
      <c r="E1566" s="9"/>
      <c r="F1566" s="9"/>
      <c r="G1566" s="9"/>
      <c r="H1566" s="9"/>
      <c r="I1566" s="9"/>
      <c r="J1566" s="9"/>
      <c r="K1566" s="9"/>
      <c r="L1566" s="9"/>
      <c r="M1566" s="9"/>
      <c r="N1566" s="9"/>
      <c r="O1566" s="9"/>
      <c r="P1566" s="9"/>
      <c r="Q1566" s="9"/>
      <c r="R1566" s="9"/>
      <c r="S1566" s="9"/>
      <c r="T1566" s="9"/>
      <c r="U1566" s="9"/>
      <c r="V1566" s="9"/>
      <c r="W1566" s="9"/>
      <c r="X1566" s="9"/>
      <c r="Y1566" s="9"/>
      <c r="Z1566" s="9"/>
      <c r="AA1566" s="9"/>
      <c r="AB1566" s="9"/>
      <c r="AC1566" s="9"/>
      <c r="AD1566" s="9"/>
    </row>
    <row r="1567" spans="1:30" x14ac:dyDescent="0.2">
      <c r="A1567" s="2"/>
      <c r="B1567" s="9"/>
      <c r="C1567" s="9"/>
      <c r="D1567" s="9"/>
      <c r="E1567" s="9"/>
      <c r="F1567" s="9"/>
      <c r="G1567" s="9"/>
      <c r="H1567" s="9"/>
      <c r="I1567" s="9"/>
      <c r="J1567" s="9"/>
      <c r="K1567" s="9"/>
      <c r="L1567" s="9"/>
      <c r="M1567" s="9"/>
      <c r="N1567" s="9"/>
      <c r="O1567" s="9"/>
      <c r="P1567" s="9"/>
      <c r="Q1567" s="9"/>
      <c r="R1567" s="9"/>
      <c r="S1567" s="9"/>
      <c r="T1567" s="9"/>
      <c r="U1567" s="9"/>
      <c r="V1567" s="9"/>
      <c r="W1567" s="9"/>
      <c r="X1567" s="9"/>
      <c r="Y1567" s="9"/>
      <c r="Z1567" s="9"/>
      <c r="AA1567" s="9"/>
      <c r="AB1567" s="9"/>
      <c r="AC1567" s="9"/>
      <c r="AD1567" s="9"/>
    </row>
    <row r="1568" spans="1:30" x14ac:dyDescent="0.2">
      <c r="A1568" s="2"/>
      <c r="B1568" s="9"/>
      <c r="C1568" s="9"/>
      <c r="D1568" s="9"/>
      <c r="E1568" s="9"/>
      <c r="F1568" s="9"/>
      <c r="G1568" s="9"/>
      <c r="H1568" s="9"/>
      <c r="I1568" s="9"/>
      <c r="J1568" s="9"/>
      <c r="K1568" s="9"/>
      <c r="L1568" s="9"/>
      <c r="M1568" s="9"/>
      <c r="N1568" s="9"/>
      <c r="O1568" s="9"/>
      <c r="P1568" s="9"/>
      <c r="Q1568" s="9"/>
      <c r="R1568" s="9"/>
      <c r="S1568" s="9"/>
      <c r="T1568" s="9"/>
      <c r="U1568" s="9"/>
      <c r="V1568" s="9"/>
      <c r="W1568" s="9"/>
      <c r="X1568" s="9"/>
      <c r="Y1568" s="9"/>
      <c r="Z1568" s="9"/>
      <c r="AA1568" s="9"/>
      <c r="AB1568" s="9"/>
      <c r="AC1568" s="9"/>
      <c r="AD1568" s="9"/>
    </row>
    <row r="1569" spans="1:30" x14ac:dyDescent="0.2">
      <c r="A1569" s="2"/>
      <c r="B1569" s="9"/>
      <c r="C1569" s="9"/>
      <c r="D1569" s="9"/>
      <c r="E1569" s="9"/>
      <c r="F1569" s="9"/>
      <c r="G1569" s="9"/>
      <c r="H1569" s="9"/>
      <c r="I1569" s="9"/>
      <c r="J1569" s="9"/>
      <c r="K1569" s="9"/>
      <c r="L1569" s="9"/>
      <c r="M1569" s="9"/>
      <c r="N1569" s="9"/>
      <c r="O1569" s="9"/>
      <c r="P1569" s="9"/>
      <c r="Q1569" s="9"/>
      <c r="R1569" s="9"/>
      <c r="S1569" s="9"/>
      <c r="T1569" s="9"/>
      <c r="U1569" s="9"/>
      <c r="V1569" s="9"/>
      <c r="W1569" s="9"/>
      <c r="X1569" s="9"/>
      <c r="Y1569" s="9"/>
      <c r="Z1569" s="9"/>
      <c r="AA1569" s="9"/>
      <c r="AB1569" s="9"/>
      <c r="AC1569" s="9"/>
      <c r="AD1569" s="9"/>
    </row>
    <row r="1570" spans="1:30" x14ac:dyDescent="0.2">
      <c r="A1570" s="2"/>
      <c r="B1570" s="9"/>
      <c r="C1570" s="9"/>
      <c r="D1570" s="9"/>
      <c r="E1570" s="9"/>
      <c r="F1570" s="9"/>
      <c r="G1570" s="9"/>
      <c r="H1570" s="9"/>
      <c r="I1570" s="9"/>
      <c r="J1570" s="9"/>
      <c r="K1570" s="9"/>
      <c r="L1570" s="9"/>
      <c r="M1570" s="9"/>
      <c r="N1570" s="9"/>
      <c r="O1570" s="9"/>
      <c r="P1570" s="9"/>
      <c r="Q1570" s="9"/>
      <c r="R1570" s="9"/>
      <c r="S1570" s="9"/>
      <c r="T1570" s="9"/>
      <c r="U1570" s="9"/>
      <c r="V1570" s="9"/>
      <c r="W1570" s="9"/>
      <c r="X1570" s="9"/>
      <c r="Y1570" s="9"/>
      <c r="Z1570" s="9"/>
      <c r="AA1570" s="9"/>
      <c r="AB1570" s="9"/>
      <c r="AC1570" s="9"/>
      <c r="AD1570" s="9"/>
    </row>
    <row r="1571" spans="1:30" x14ac:dyDescent="0.2">
      <c r="A1571" s="2"/>
      <c r="B1571" s="9"/>
      <c r="C1571" s="9"/>
      <c r="D1571" s="9"/>
      <c r="E1571" s="9"/>
      <c r="F1571" s="9"/>
      <c r="G1571" s="9"/>
      <c r="H1571" s="9"/>
      <c r="I1571" s="9"/>
      <c r="J1571" s="9"/>
      <c r="K1571" s="9"/>
      <c r="L1571" s="9"/>
      <c r="M1571" s="9"/>
      <c r="N1571" s="9"/>
      <c r="O1571" s="9"/>
      <c r="P1571" s="9"/>
      <c r="Q1571" s="9"/>
      <c r="R1571" s="9"/>
      <c r="S1571" s="9"/>
      <c r="T1571" s="9"/>
      <c r="U1571" s="9"/>
      <c r="V1571" s="9"/>
      <c r="W1571" s="9"/>
      <c r="X1571" s="9"/>
      <c r="Y1571" s="9"/>
      <c r="Z1571" s="9"/>
      <c r="AA1571" s="9"/>
      <c r="AB1571" s="9"/>
      <c r="AC1571" s="9"/>
      <c r="AD1571" s="9"/>
    </row>
    <row r="1572" spans="1:30" x14ac:dyDescent="0.2">
      <c r="A1572" s="2"/>
      <c r="B1572" s="9"/>
      <c r="C1572" s="9"/>
      <c r="D1572" s="9"/>
      <c r="E1572" s="9"/>
      <c r="F1572" s="9"/>
      <c r="G1572" s="9"/>
      <c r="H1572" s="9"/>
      <c r="I1572" s="9"/>
      <c r="J1572" s="9"/>
      <c r="K1572" s="9"/>
      <c r="L1572" s="9"/>
      <c r="M1572" s="9"/>
      <c r="N1572" s="9"/>
      <c r="O1572" s="9"/>
      <c r="P1572" s="9"/>
      <c r="Q1572" s="9"/>
      <c r="R1572" s="9"/>
      <c r="S1572" s="9"/>
      <c r="T1572" s="9"/>
      <c r="U1572" s="9"/>
      <c r="V1572" s="9"/>
      <c r="W1572" s="9"/>
      <c r="X1572" s="9"/>
      <c r="Y1572" s="9"/>
      <c r="Z1572" s="9"/>
      <c r="AA1572" s="9"/>
      <c r="AB1572" s="9"/>
      <c r="AC1572" s="9"/>
      <c r="AD1572" s="9"/>
    </row>
    <row r="1573" spans="1:30" x14ac:dyDescent="0.2">
      <c r="A1573" s="2"/>
      <c r="B1573" s="9"/>
      <c r="C1573" s="9"/>
      <c r="D1573" s="9"/>
      <c r="E1573" s="9"/>
      <c r="F1573" s="9"/>
      <c r="G1573" s="9"/>
      <c r="H1573" s="9"/>
      <c r="I1573" s="9"/>
      <c r="J1573" s="9"/>
      <c r="K1573" s="9"/>
      <c r="L1573" s="9"/>
      <c r="M1573" s="9"/>
      <c r="N1573" s="9"/>
      <c r="O1573" s="9"/>
      <c r="P1573" s="9"/>
      <c r="Q1573" s="9"/>
      <c r="R1573" s="9"/>
      <c r="S1573" s="9"/>
      <c r="T1573" s="9"/>
      <c r="U1573" s="9"/>
      <c r="V1573" s="9"/>
      <c r="W1573" s="9"/>
      <c r="X1573" s="9"/>
      <c r="Y1573" s="9"/>
      <c r="Z1573" s="9"/>
      <c r="AA1573" s="9"/>
      <c r="AB1573" s="9"/>
      <c r="AC1573" s="9"/>
      <c r="AD1573" s="9"/>
    </row>
    <row r="1574" spans="1:30" x14ac:dyDescent="0.2">
      <c r="A1574" s="2"/>
      <c r="B1574" s="9"/>
      <c r="C1574" s="9"/>
      <c r="D1574" s="9"/>
      <c r="E1574" s="9"/>
      <c r="F1574" s="9"/>
      <c r="G1574" s="9"/>
      <c r="H1574" s="9"/>
      <c r="I1574" s="9"/>
      <c r="J1574" s="9"/>
      <c r="K1574" s="9"/>
      <c r="L1574" s="9"/>
      <c r="M1574" s="9"/>
      <c r="N1574" s="9"/>
      <c r="O1574" s="9"/>
      <c r="P1574" s="9"/>
      <c r="Q1574" s="9"/>
      <c r="R1574" s="9"/>
      <c r="S1574" s="9"/>
      <c r="T1574" s="9"/>
      <c r="U1574" s="9"/>
      <c r="V1574" s="9"/>
      <c r="W1574" s="9"/>
      <c r="X1574" s="9"/>
      <c r="Y1574" s="9"/>
      <c r="Z1574" s="9"/>
      <c r="AA1574" s="9"/>
      <c r="AB1574" s="9"/>
      <c r="AC1574" s="9"/>
      <c r="AD1574" s="9"/>
    </row>
    <row r="1575" spans="1:30" x14ac:dyDescent="0.2">
      <c r="A1575" s="2"/>
      <c r="B1575" s="9"/>
      <c r="C1575" s="9"/>
      <c r="D1575" s="9"/>
      <c r="E1575" s="9"/>
      <c r="F1575" s="9"/>
      <c r="G1575" s="9"/>
      <c r="H1575" s="9"/>
      <c r="I1575" s="9"/>
      <c r="J1575" s="9"/>
      <c r="K1575" s="9"/>
      <c r="L1575" s="9"/>
      <c r="M1575" s="9"/>
      <c r="N1575" s="9"/>
      <c r="O1575" s="9"/>
      <c r="P1575" s="9"/>
      <c r="Q1575" s="9"/>
      <c r="R1575" s="9"/>
      <c r="S1575" s="9"/>
      <c r="T1575" s="9"/>
      <c r="U1575" s="9"/>
      <c r="V1575" s="9"/>
      <c r="W1575" s="9"/>
      <c r="X1575" s="9"/>
      <c r="Y1575" s="9"/>
      <c r="Z1575" s="9"/>
      <c r="AA1575" s="9"/>
      <c r="AB1575" s="9"/>
      <c r="AC1575" s="9"/>
      <c r="AD1575" s="9"/>
    </row>
    <row r="1576" spans="1:30" x14ac:dyDescent="0.2">
      <c r="A1576" s="2"/>
      <c r="B1576" s="9"/>
      <c r="C1576" s="9"/>
      <c r="D1576" s="9"/>
      <c r="E1576" s="9"/>
      <c r="F1576" s="9"/>
      <c r="G1576" s="9"/>
      <c r="H1576" s="9"/>
      <c r="I1576" s="9"/>
      <c r="J1576" s="9"/>
      <c r="K1576" s="9"/>
      <c r="L1576" s="9"/>
      <c r="M1576" s="9"/>
      <c r="N1576" s="9"/>
      <c r="O1576" s="9"/>
      <c r="P1576" s="9"/>
      <c r="Q1576" s="9"/>
      <c r="R1576" s="9"/>
      <c r="S1576" s="9"/>
      <c r="T1576" s="9"/>
      <c r="U1576" s="9"/>
      <c r="V1576" s="9"/>
      <c r="W1576" s="9"/>
      <c r="X1576" s="9"/>
      <c r="Y1576" s="9"/>
      <c r="Z1576" s="9"/>
      <c r="AA1576" s="9"/>
      <c r="AB1576" s="9"/>
      <c r="AC1576" s="9"/>
      <c r="AD1576" s="9"/>
    </row>
    <row r="1577" spans="1:30" x14ac:dyDescent="0.2">
      <c r="A1577" s="2"/>
      <c r="B1577" s="9"/>
      <c r="C1577" s="9"/>
      <c r="D1577" s="9"/>
      <c r="E1577" s="9"/>
      <c r="F1577" s="9"/>
      <c r="G1577" s="9"/>
      <c r="H1577" s="9"/>
      <c r="I1577" s="9"/>
      <c r="J1577" s="9"/>
      <c r="K1577" s="9"/>
      <c r="L1577" s="9"/>
      <c r="M1577" s="9"/>
      <c r="N1577" s="9"/>
      <c r="O1577" s="9"/>
      <c r="P1577" s="9"/>
      <c r="Q1577" s="9"/>
      <c r="R1577" s="9"/>
      <c r="S1577" s="9"/>
      <c r="T1577" s="9"/>
      <c r="U1577" s="9"/>
      <c r="V1577" s="9"/>
      <c r="W1577" s="9"/>
      <c r="X1577" s="9"/>
      <c r="Y1577" s="9"/>
      <c r="Z1577" s="9"/>
      <c r="AA1577" s="9"/>
      <c r="AB1577" s="9"/>
      <c r="AC1577" s="9"/>
      <c r="AD1577" s="9"/>
    </row>
    <row r="1578" spans="1:30" x14ac:dyDescent="0.2">
      <c r="A1578" s="2"/>
      <c r="B1578" s="9"/>
      <c r="C1578" s="9"/>
      <c r="D1578" s="9"/>
      <c r="E1578" s="9"/>
      <c r="F1578" s="9"/>
      <c r="G1578" s="9"/>
      <c r="H1578" s="9"/>
      <c r="I1578" s="9"/>
      <c r="J1578" s="9"/>
      <c r="K1578" s="9"/>
      <c r="L1578" s="9"/>
      <c r="M1578" s="9"/>
      <c r="N1578" s="9"/>
      <c r="O1578" s="9"/>
      <c r="P1578" s="9"/>
      <c r="Q1578" s="9"/>
      <c r="R1578" s="9"/>
      <c r="S1578" s="9"/>
      <c r="T1578" s="9"/>
      <c r="U1578" s="9"/>
      <c r="V1578" s="9"/>
      <c r="W1578" s="9"/>
      <c r="X1578" s="9"/>
      <c r="Y1578" s="9"/>
      <c r="Z1578" s="9"/>
      <c r="AA1578" s="9"/>
      <c r="AB1578" s="9"/>
      <c r="AC1578" s="9"/>
      <c r="AD1578" s="9"/>
    </row>
    <row r="1579" spans="1:30" x14ac:dyDescent="0.2">
      <c r="A1579" s="2"/>
      <c r="B1579" s="9"/>
      <c r="C1579" s="9"/>
      <c r="D1579" s="9"/>
      <c r="E1579" s="9"/>
      <c r="F1579" s="9"/>
      <c r="G1579" s="9"/>
      <c r="H1579" s="9"/>
      <c r="I1579" s="9"/>
      <c r="J1579" s="9"/>
      <c r="K1579" s="9"/>
      <c r="L1579" s="9"/>
      <c r="M1579" s="9"/>
      <c r="N1579" s="9"/>
      <c r="O1579" s="9"/>
      <c r="P1579" s="9"/>
      <c r="Q1579" s="9"/>
      <c r="R1579" s="9"/>
      <c r="S1579" s="9"/>
      <c r="T1579" s="9"/>
      <c r="U1579" s="9"/>
      <c r="V1579" s="9"/>
      <c r="W1579" s="9"/>
      <c r="X1579" s="9"/>
      <c r="Y1579" s="9"/>
      <c r="Z1579" s="9"/>
      <c r="AA1579" s="9"/>
      <c r="AB1579" s="9"/>
      <c r="AC1579" s="9"/>
      <c r="AD1579" s="9"/>
    </row>
    <row r="1580" spans="1:30" x14ac:dyDescent="0.2">
      <c r="A1580" s="2"/>
      <c r="B1580" s="9"/>
      <c r="C1580" s="9"/>
      <c r="D1580" s="9"/>
      <c r="E1580" s="9"/>
      <c r="F1580" s="9"/>
      <c r="G1580" s="9"/>
      <c r="H1580" s="9"/>
      <c r="I1580" s="9"/>
      <c r="J1580" s="9"/>
      <c r="K1580" s="9"/>
      <c r="L1580" s="9"/>
      <c r="M1580" s="9"/>
      <c r="N1580" s="9"/>
      <c r="O1580" s="9"/>
      <c r="P1580" s="9"/>
      <c r="Q1580" s="9"/>
      <c r="R1580" s="9"/>
      <c r="S1580" s="9"/>
      <c r="T1580" s="9"/>
      <c r="U1580" s="9"/>
      <c r="V1580" s="9"/>
      <c r="W1580" s="9"/>
      <c r="X1580" s="9"/>
      <c r="Y1580" s="9"/>
      <c r="Z1580" s="9"/>
      <c r="AA1580" s="9"/>
      <c r="AB1580" s="9"/>
      <c r="AC1580" s="9"/>
      <c r="AD1580" s="9"/>
    </row>
    <row r="1581" spans="1:30" x14ac:dyDescent="0.2">
      <c r="A1581" s="2"/>
      <c r="B1581" s="9"/>
      <c r="C1581" s="9"/>
      <c r="D1581" s="9"/>
      <c r="E1581" s="9"/>
      <c r="F1581" s="9"/>
      <c r="G1581" s="9"/>
      <c r="H1581" s="9"/>
      <c r="I1581" s="9"/>
      <c r="J1581" s="9"/>
      <c r="K1581" s="9"/>
      <c r="L1581" s="9"/>
      <c r="M1581" s="9"/>
      <c r="N1581" s="9"/>
      <c r="O1581" s="9"/>
      <c r="P1581" s="9"/>
      <c r="Q1581" s="9"/>
      <c r="R1581" s="9"/>
      <c r="S1581" s="9"/>
      <c r="T1581" s="9"/>
      <c r="U1581" s="9"/>
      <c r="V1581" s="9"/>
      <c r="W1581" s="9"/>
      <c r="X1581" s="9"/>
      <c r="Y1581" s="9"/>
      <c r="Z1581" s="9"/>
      <c r="AA1581" s="9"/>
      <c r="AB1581" s="9"/>
      <c r="AC1581" s="9"/>
      <c r="AD1581" s="9"/>
    </row>
    <row r="1582" spans="1:30" x14ac:dyDescent="0.2">
      <c r="A1582" s="2"/>
      <c r="B1582" s="9"/>
      <c r="C1582" s="9"/>
      <c r="D1582" s="9"/>
      <c r="E1582" s="9"/>
      <c r="F1582" s="9"/>
      <c r="G1582" s="9"/>
      <c r="H1582" s="9"/>
      <c r="I1582" s="9"/>
      <c r="J1582" s="9"/>
      <c r="K1582" s="9"/>
      <c r="L1582" s="9"/>
      <c r="M1582" s="9"/>
      <c r="N1582" s="9"/>
      <c r="O1582" s="9"/>
      <c r="P1582" s="9"/>
      <c r="Q1582" s="9"/>
      <c r="R1582" s="9"/>
      <c r="S1582" s="9"/>
      <c r="T1582" s="9"/>
      <c r="U1582" s="9"/>
      <c r="V1582" s="9"/>
      <c r="W1582" s="9"/>
      <c r="X1582" s="9"/>
      <c r="Y1582" s="9"/>
      <c r="Z1582" s="9"/>
      <c r="AA1582" s="9"/>
      <c r="AB1582" s="9"/>
      <c r="AC1582" s="9"/>
      <c r="AD1582" s="9"/>
    </row>
    <row r="1583" spans="1:30" x14ac:dyDescent="0.2">
      <c r="A1583" s="2"/>
      <c r="B1583" s="9"/>
      <c r="C1583" s="9"/>
      <c r="D1583" s="9"/>
      <c r="E1583" s="9"/>
      <c r="F1583" s="9"/>
      <c r="G1583" s="9"/>
      <c r="H1583" s="9"/>
      <c r="I1583" s="9"/>
      <c r="J1583" s="9"/>
      <c r="K1583" s="9"/>
      <c r="L1583" s="9"/>
      <c r="M1583" s="9"/>
      <c r="N1583" s="9"/>
      <c r="O1583" s="9"/>
      <c r="P1583" s="9"/>
      <c r="Q1583" s="9"/>
      <c r="R1583" s="9"/>
      <c r="S1583" s="9"/>
      <c r="T1583" s="9"/>
      <c r="U1583" s="9"/>
      <c r="V1583" s="9"/>
      <c r="W1583" s="9"/>
      <c r="X1583" s="9"/>
      <c r="Y1583" s="9"/>
      <c r="Z1583" s="9"/>
      <c r="AA1583" s="9"/>
      <c r="AB1583" s="9"/>
      <c r="AC1583" s="9"/>
      <c r="AD1583" s="9"/>
    </row>
    <row r="1584" spans="1:30" x14ac:dyDescent="0.2">
      <c r="A1584" s="2"/>
      <c r="B1584" s="9"/>
      <c r="C1584" s="9"/>
      <c r="D1584" s="9"/>
      <c r="E1584" s="9"/>
      <c r="F1584" s="9"/>
      <c r="G1584" s="9"/>
      <c r="H1584" s="9"/>
      <c r="I1584" s="9"/>
      <c r="J1584" s="9"/>
      <c r="K1584" s="9"/>
      <c r="L1584" s="9"/>
      <c r="M1584" s="9"/>
      <c r="N1584" s="9"/>
      <c r="O1584" s="9"/>
      <c r="P1584" s="9"/>
      <c r="Q1584" s="9"/>
      <c r="R1584" s="9"/>
      <c r="S1584" s="9"/>
      <c r="T1584" s="9"/>
      <c r="U1584" s="9"/>
      <c r="V1584" s="9"/>
      <c r="W1584" s="9"/>
      <c r="X1584" s="9"/>
      <c r="Y1584" s="9"/>
      <c r="Z1584" s="9"/>
      <c r="AA1584" s="9"/>
      <c r="AB1584" s="9"/>
      <c r="AC1584" s="9"/>
      <c r="AD1584" s="9"/>
    </row>
    <row r="1585" spans="1:30" x14ac:dyDescent="0.2">
      <c r="A1585" s="2"/>
      <c r="B1585" s="9"/>
      <c r="C1585" s="9"/>
      <c r="D1585" s="9"/>
      <c r="E1585" s="9"/>
      <c r="F1585" s="9"/>
      <c r="G1585" s="9"/>
      <c r="H1585" s="9"/>
      <c r="I1585" s="9"/>
      <c r="J1585" s="9"/>
      <c r="K1585" s="9"/>
      <c r="L1585" s="9"/>
      <c r="M1585" s="9"/>
      <c r="N1585" s="9"/>
      <c r="O1585" s="9"/>
      <c r="P1585" s="9"/>
      <c r="Q1585" s="9"/>
      <c r="R1585" s="9"/>
      <c r="S1585" s="9"/>
      <c r="T1585" s="9"/>
      <c r="U1585" s="9"/>
      <c r="V1585" s="9"/>
      <c r="W1585" s="9"/>
      <c r="X1585" s="9"/>
      <c r="Y1585" s="9"/>
      <c r="Z1585" s="9"/>
      <c r="AA1585" s="9"/>
      <c r="AB1585" s="9"/>
      <c r="AC1585" s="9"/>
      <c r="AD1585" s="9"/>
    </row>
    <row r="1586" spans="1:30" x14ac:dyDescent="0.2">
      <c r="A1586" s="2"/>
      <c r="B1586" s="9"/>
      <c r="C1586" s="9"/>
      <c r="D1586" s="9"/>
      <c r="E1586" s="9"/>
      <c r="F1586" s="9"/>
      <c r="G1586" s="9"/>
      <c r="H1586" s="9"/>
      <c r="I1586" s="9"/>
      <c r="J1586" s="9"/>
      <c r="K1586" s="9"/>
      <c r="L1586" s="9"/>
      <c r="M1586" s="9"/>
      <c r="N1586" s="9"/>
      <c r="O1586" s="9"/>
      <c r="P1586" s="9"/>
      <c r="Q1586" s="9"/>
      <c r="R1586" s="9"/>
      <c r="S1586" s="9"/>
      <c r="T1586" s="9"/>
      <c r="U1586" s="9"/>
      <c r="V1586" s="9"/>
      <c r="W1586" s="9"/>
      <c r="X1586" s="9"/>
      <c r="Y1586" s="9"/>
      <c r="Z1586" s="9"/>
      <c r="AA1586" s="9"/>
      <c r="AB1586" s="9"/>
      <c r="AC1586" s="9"/>
      <c r="AD1586" s="9"/>
    </row>
  </sheetData>
  <mergeCells count="2">
    <mergeCell ref="A1:X1"/>
    <mergeCell ref="A2:X2"/>
  </mergeCells>
  <printOptions horizontalCentered="1"/>
  <pageMargins left="0.7" right="0.7" top="0.75" bottom="0.75" header="0.3" footer="0.3"/>
  <pageSetup paperSize="5" scale="46" fitToHeight="0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Resumen Ingresos</vt:lpstr>
      <vt:lpstr>'Resumen Ingresos'!Área_de_impresión</vt:lpstr>
      <vt:lpstr>'Resumen Ingresos'!Títulos_a_imprimir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Tesorero</dc:creator>
  <cp:lastModifiedBy>Ramo-07</cp:lastModifiedBy>
  <cp:lastPrinted>2023-06-02T17:32:38Z</cp:lastPrinted>
  <dcterms:created xsi:type="dcterms:W3CDTF">2021-12-02T17:42:52Z</dcterms:created>
  <dcterms:modified xsi:type="dcterms:W3CDTF">2023-06-02T17:32:41Z</dcterms:modified>
</cp:coreProperties>
</file>